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40" windowWidth="23250" windowHeight="12465"/>
  </bookViews>
  <sheets>
    <sheet name="Лист1" sheetId="1" r:id="rId1"/>
    <sheet name="формула" sheetId="2" state="hidden" r:id="rId2"/>
    <sheet name="Лист2" sheetId="3" state="hidden" r:id="rId3"/>
  </sheets>
  <definedNames>
    <definedName name="_xlnm.Print_Area" localSheetId="0">Лист1!$A$1:$N$173</definedName>
    <definedName name="формы">Лист1!$Y$4:$Y$11</definedName>
  </definedNames>
  <calcPr calcId="145621"/>
</workbook>
</file>

<file path=xl/calcChain.xml><?xml version="1.0" encoding="utf-8"?>
<calcChain xmlns="http://schemas.openxmlformats.org/spreadsheetml/2006/main">
  <c r="A34" i="3" l="1"/>
  <c r="A32" i="3"/>
  <c r="C2" i="2"/>
  <c r="B29" i="3" l="1"/>
  <c r="C29" i="3" s="1"/>
  <c r="A27" i="3"/>
  <c r="A23" i="3"/>
  <c r="C6" i="2" l="1"/>
  <c r="C4" i="2"/>
  <c r="E4" i="2" s="1"/>
  <c r="E2" i="2"/>
  <c r="C89" i="1"/>
  <c r="C40" i="1"/>
  <c r="C33" i="1"/>
  <c r="D8" i="2" l="1"/>
  <c r="C8" i="2" s="1"/>
  <c r="A21" i="3"/>
  <c r="A25" i="3" s="1"/>
  <c r="K12" i="3" l="1"/>
  <c r="K4" i="3"/>
  <c r="F32" i="3" s="1"/>
  <c r="C26" i="2"/>
  <c r="C10" i="2"/>
  <c r="A36" i="3" l="1"/>
  <c r="A40" i="3" s="1"/>
  <c r="I104" i="1" s="1"/>
  <c r="C109" i="1" s="1"/>
  <c r="A38" i="3"/>
  <c r="A42" i="3" s="1"/>
  <c r="I105" i="1" s="1"/>
  <c r="C24" i="2"/>
  <c r="C108" i="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P2" authorId="0">
      <text>
        <r>
          <rPr>
            <sz val="14"/>
            <color indexed="10"/>
            <rFont val="Tahoma"/>
            <family val="2"/>
            <charset val="204"/>
          </rPr>
          <t xml:space="preserve">Заполнять </t>
        </r>
        <r>
          <rPr>
            <b/>
            <sz val="14"/>
            <color indexed="10"/>
            <rFont val="Tahoma"/>
            <family val="2"/>
            <charset val="204"/>
          </rPr>
          <t>только</t>
        </r>
        <r>
          <rPr>
            <sz val="14"/>
            <color indexed="10"/>
            <rFont val="Tahoma"/>
            <family val="2"/>
            <charset val="204"/>
          </rPr>
          <t xml:space="preserve"> выделенные желтым цветом поля.</t>
        </r>
      </text>
    </comment>
    <comment ref="R5" authorId="0">
      <text>
        <r>
          <rPr>
            <b/>
            <sz val="12"/>
            <color indexed="10"/>
            <rFont val="Tahoma"/>
            <family val="2"/>
            <charset val="204"/>
          </rPr>
          <t xml:space="preserve">ВНИМАНИЕ!
</t>
        </r>
        <r>
          <rPr>
            <sz val="12"/>
            <color indexed="10"/>
            <rFont val="Tahoma"/>
            <family val="2"/>
            <charset val="204"/>
          </rPr>
          <t>Все строки должны быть заполнены, в случае отуствия данных ставится</t>
        </r>
        <r>
          <rPr>
            <b/>
            <sz val="12"/>
            <color indexed="10"/>
            <rFont val="Tahoma"/>
            <family val="2"/>
            <charset val="204"/>
          </rPr>
          <t xml:space="preserve"> прочерк.</t>
        </r>
      </text>
    </comment>
    <comment ref="P11" authorId="0">
      <text>
        <r>
          <rPr>
            <b/>
            <sz val="9"/>
            <color indexed="39"/>
            <rFont val="Tahoma"/>
            <family val="2"/>
            <charset val="204"/>
          </rPr>
          <t xml:space="preserve">Начинающий субъект предпринимательства </t>
        </r>
        <r>
          <rPr>
            <b/>
            <sz val="9"/>
            <color indexed="81"/>
            <rFont val="Tahoma"/>
            <family val="2"/>
            <charset val="204"/>
          </rPr>
          <t>–</t>
        </r>
        <r>
          <rPr>
            <sz val="9"/>
            <color indexed="81"/>
            <rFont val="Tahoma"/>
            <family val="2"/>
            <charset val="204"/>
          </rPr>
          <t xml:space="preserve"> субъект предпринимательства, срок регистрации которого на момент подачи заявки составляет более 90 календарных дней, но не более одного года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39"/>
            <rFont val="Tahoma"/>
            <family val="2"/>
            <charset val="204"/>
          </rPr>
          <t xml:space="preserve">
Действующий субъект предпринимательства</t>
        </r>
        <r>
          <rPr>
            <b/>
            <sz val="9"/>
            <color indexed="81"/>
            <rFont val="Tahoma"/>
            <family val="2"/>
            <charset val="204"/>
          </rPr>
          <t xml:space="preserve"> –</t>
        </r>
        <r>
          <rPr>
            <sz val="9"/>
            <color indexed="81"/>
            <rFont val="Tahoma"/>
            <family val="2"/>
            <charset val="204"/>
          </rPr>
          <t xml:space="preserve"> субъект предпринимательства, срок регистрации которого на момент подачи заявки составляет более одного года</t>
        </r>
      </text>
    </comment>
  </commentList>
</comments>
</file>

<file path=xl/sharedStrings.xml><?xml version="1.0" encoding="utf-8"?>
<sst xmlns="http://schemas.openxmlformats.org/spreadsheetml/2006/main" count="283" uniqueCount="234">
  <si>
    <t>Развитие лизинга оборудования: субсидирование затрат субъектов малого и среднего предпринимательства на уплату первого взноса (аванса) по договору лизинга оборудования (ЛИЗИНГ-ГРАНТ).</t>
  </si>
  <si>
    <t>1. Основная часть</t>
  </si>
  <si>
    <t>1.1.</t>
  </si>
  <si>
    <t>1.2.</t>
  </si>
  <si>
    <t>1.3.</t>
  </si>
  <si>
    <t>1.4.</t>
  </si>
  <si>
    <t>а)</t>
  </si>
  <si>
    <t>б)</t>
  </si>
  <si>
    <t>1.5.</t>
  </si>
  <si>
    <t>Приобретаемое оборудование:</t>
  </si>
  <si>
    <t>оборудования российского производства</t>
  </si>
  <si>
    <t>Наименование</t>
  </si>
  <si>
    <t>Марка/Модель</t>
  </si>
  <si>
    <t>оборудования иностранного производства</t>
  </si>
  <si>
    <t>Кредит, займ, собственные стредства, иное.</t>
  </si>
  <si>
    <t>Кол-во</t>
  </si>
  <si>
    <t>1.6.</t>
  </si>
  <si>
    <t>Дата регистрация заявителя:</t>
  </si>
  <si>
    <t>Полное наименование заявителя:</t>
  </si>
  <si>
    <t>Объем продаж в натуральном выражении, шт., тн., кг. и т.д.</t>
  </si>
  <si>
    <t>Цена продажи единицы продукции, руб.</t>
  </si>
  <si>
    <t xml:space="preserve">Расходы на производство и реализацию продукции всего, руб. </t>
  </si>
  <si>
    <t xml:space="preserve">в том числе: </t>
  </si>
  <si>
    <t>закупка сырья</t>
  </si>
  <si>
    <t>фонд оплаты труда</t>
  </si>
  <si>
    <t>обслуживание ранее полученных кредитов и займов</t>
  </si>
  <si>
    <t>арендная плата и оплата коммунальных услуг</t>
  </si>
  <si>
    <t>транспортные расходы, реклама</t>
  </si>
  <si>
    <t>иное (расходы на страхование, сертификацию и т.д.)</t>
  </si>
  <si>
    <t xml:space="preserve">Чистая прибыль, руб. </t>
  </si>
  <si>
    <t>Объем налоговых отчислений в бюджеты всех уровней бюджетной системы (включая страховые взносы), руб.</t>
  </si>
  <si>
    <t>Численность работающих человек</t>
  </si>
  <si>
    <t>Год заключения договора о предоставлении субсидии СМСП</t>
  </si>
  <si>
    <t>Год, следующий за годом заключения договора о предоставлении субсидии СМСП</t>
  </si>
  <si>
    <t>1.</t>
  </si>
  <si>
    <t>2.</t>
  </si>
  <si>
    <t>3.</t>
  </si>
  <si>
    <t>4.</t>
  </si>
  <si>
    <t>5.</t>
  </si>
  <si>
    <t>6.</t>
  </si>
  <si>
    <t>7.</t>
  </si>
  <si>
    <t>8.</t>
  </si>
  <si>
    <t>Перечень необходимого сырья, комплектующих и материалов</t>
  </si>
  <si>
    <t>Цена, руб.</t>
  </si>
  <si>
    <t>Наличие договоров на поставку сырья, материалов, комплектующих, +/-</t>
  </si>
  <si>
    <t>4.2. Информация о рынке сбыта готовой продукции</t>
  </si>
  <si>
    <t>Наименование производимой продукции</t>
  </si>
  <si>
    <t>Наименование имеющихся/потенциальных потребителей</t>
  </si>
  <si>
    <t>Наличие договоров на сбыт продукции, +/-</t>
  </si>
  <si>
    <t>ценовая политика</t>
  </si>
  <si>
    <t>специальные условия оплаты товара потребителем</t>
  </si>
  <si>
    <t>использование торговых агентов</t>
  </si>
  <si>
    <t>средства массовой информации</t>
  </si>
  <si>
    <t>выставки-продажи</t>
  </si>
  <si>
    <t>использование почты</t>
  </si>
  <si>
    <t>семинары, презентации</t>
  </si>
  <si>
    <t>гарантийное и постгарантийное обслуживание и пр.</t>
  </si>
  <si>
    <t>Сумма субсидии руб.:</t>
  </si>
  <si>
    <t>Формула расчета размера субсидии, руб.:</t>
  </si>
  <si>
    <t>для начинающих:</t>
  </si>
  <si>
    <t>для действующих:</t>
  </si>
  <si>
    <t>Первый взнос (аванс) по договору финансовой аренды (лизинга)</t>
  </si>
  <si>
    <t>Общая сумма лизинга по договору лизинга</t>
  </si>
  <si>
    <t>1.7.</t>
  </si>
  <si>
    <t>Наименование документа</t>
  </si>
  <si>
    <t>Предмет документа</t>
  </si>
  <si>
    <t xml:space="preserve">1.8. </t>
  </si>
  <si>
    <t>4.3. Организация сбыта продукции: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</si>
  <si>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</si>
  <si>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</si>
  <si>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</si>
  <si>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</si>
  <si>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</si>
  <si>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</si>
  <si>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</si>
  <si>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</si>
  <si>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</si>
  <si>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</si>
  <si>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</si>
  <si>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</si>
  <si>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Наличие документа в составе заявки +/-</t>
  </si>
  <si>
    <t>Месяцы</t>
  </si>
  <si>
    <t>Руководитель
заявителя</t>
  </si>
  <si>
    <t>Объем сбыта, руб.</t>
  </si>
  <si>
    <t>МП</t>
  </si>
  <si>
    <t>Приложение № 1 к приказу
______________________
от___________№ _______</t>
  </si>
  <si>
    <t>Паспорт бизнес-проекта</t>
  </si>
  <si>
    <t>Наименование представляемого бизнес-проекта:</t>
  </si>
  <si>
    <r>
      <t xml:space="preserve">Краткое описание бизнес-проекта и его целей:
</t>
    </r>
    <r>
      <rPr>
        <i/>
        <sz val="12"/>
        <color indexed="8"/>
        <rFont val="Times New Roman"/>
        <family val="1"/>
        <charset val="204"/>
      </rPr>
      <t>(Не более 150 слов, что производится, новизна, конкретное применение результатов бизнес-проекта, перспективы использования и другое)</t>
    </r>
  </si>
  <si>
    <t>Информация о стоимости реализации бизнес-проекта:</t>
  </si>
  <si>
    <t>Графа к заполнению для начинающих заявителей</t>
  </si>
  <si>
    <t>Расчет размера субсидии в соотвтетсвии с формулой</t>
  </si>
  <si>
    <t>Графа к заполнению для действующих заявителей</t>
  </si>
  <si>
    <t>Страна происхождения</t>
  </si>
  <si>
    <t>2.1. Основные финансовые показатели заявителя:</t>
  </si>
  <si>
    <t>Показатели/период</t>
  </si>
  <si>
    <r>
      <t xml:space="preserve">Прибыль от производства и реализации продукции, руб. </t>
    </r>
    <r>
      <rPr>
        <i/>
        <sz val="14"/>
        <color indexed="8"/>
        <rFont val="Times New Roman"/>
        <family val="1"/>
        <charset val="204"/>
      </rPr>
      <t>(доходы минус расходы)</t>
    </r>
  </si>
  <si>
    <t>______________________________
(подпись)</t>
  </si>
  <si>
    <r>
      <t xml:space="preserve">/__________________________________________________
</t>
    </r>
    <r>
      <rPr>
        <sz val="14"/>
        <color indexed="8"/>
        <rFont val="Times New Roman"/>
        <family val="1"/>
        <charset val="204"/>
      </rPr>
      <t>(расшифровка подписи)</t>
    </r>
  </si>
  <si>
    <t>Сумма субсидии, руб.:</t>
  </si>
  <si>
    <t>Сумма, руб.</t>
  </si>
  <si>
    <t>Стоимость, руб.</t>
  </si>
  <si>
    <r>
      <t xml:space="preserve">Осуществление заявителем внешнеэкономической деятельности, направленной на экспорт товаров </t>
    </r>
    <r>
      <rPr>
        <i/>
        <sz val="12"/>
        <color indexed="8"/>
        <rFont val="Times New Roman"/>
        <family val="1"/>
        <charset val="204"/>
      </rPr>
      <t>(заполняется в случае осуществления внешнеэкономической деятельности)</t>
    </r>
    <r>
      <rPr>
        <i/>
        <sz val="14"/>
        <color indexed="8"/>
        <rFont val="Times New Roman"/>
        <family val="1"/>
        <charset val="204"/>
      </rPr>
      <t>:</t>
    </r>
  </si>
  <si>
    <t>Наличие помещений или земельных участков на территории Республики Татарстан, необходимых для реализации бизнес-проекта:</t>
  </si>
  <si>
    <t>2. Экономический потенциал бизнес-проекта</t>
  </si>
  <si>
    <t>4.1.</t>
  </si>
  <si>
    <t>4.2.</t>
  </si>
  <si>
    <t>4.3.</t>
  </si>
  <si>
    <t>4.4.</t>
  </si>
  <si>
    <t>4.5.</t>
  </si>
  <si>
    <t>4.6.</t>
  </si>
  <si>
    <t>4.1. Анализ рынка сырья, материалов и комплектующих</t>
  </si>
  <si>
    <t>Объем
потребления в натуральном выражении, шт., тн, кг и т.д.</t>
  </si>
  <si>
    <t>4.3.1.</t>
  </si>
  <si>
    <t>4.3.2.</t>
  </si>
  <si>
    <t>4.3.3.</t>
  </si>
  <si>
    <t>4.4.4.</t>
  </si>
  <si>
    <t>4.4.5.</t>
  </si>
  <si>
    <t>4.4.6.</t>
  </si>
  <si>
    <t>4.4.7.</t>
  </si>
  <si>
    <t>4.4.8.</t>
  </si>
  <si>
    <t>Все строки должны быть заполнены, в случае отуствия данных ставится прочерк.</t>
  </si>
  <si>
    <t>источники финансирования бизнес-проекта:</t>
  </si>
  <si>
    <t>3. План-график реализации бизнес-проекта</t>
  </si>
  <si>
    <t>Этапы реализации бизнес-проекта</t>
  </si>
  <si>
    <t>4. Маркетинг бизнес-проекта</t>
  </si>
  <si>
    <t>1.1.1.</t>
  </si>
  <si>
    <t>Организационно-правовая форма организации</t>
  </si>
  <si>
    <t>ООО</t>
  </si>
  <si>
    <t>АО</t>
  </si>
  <si>
    <t>ПАО</t>
  </si>
  <si>
    <t>Колхоз</t>
  </si>
  <si>
    <t>ИП</t>
  </si>
  <si>
    <t>КФХ</t>
  </si>
  <si>
    <t>ГКФХ</t>
  </si>
  <si>
    <t>СХПК</t>
  </si>
  <si>
    <t>2.2.</t>
  </si>
  <si>
    <t>Количество планируемых к созданию рабочих мест, ед.</t>
  </si>
  <si>
    <t>Планируемая сумма налоговых отчислений, руб.</t>
  </si>
  <si>
    <t>Показатели результативности*:</t>
  </si>
  <si>
    <t>* - недостижение показателей результативности реализации бизнес-проекта за год следующий за годом получения субсидии более чем на 20 процентов , указанных в п.2.2,  влечет за собой последствия в виде возврата субсидии в бюджет.</t>
  </si>
  <si>
    <t>Факт выручки</t>
  </si>
  <si>
    <t>Факт по раб. местам</t>
  </si>
  <si>
    <t>Факт налогов</t>
  </si>
  <si>
    <t>План налогов</t>
  </si>
  <si>
    <t>Объем выручки за год</t>
  </si>
  <si>
    <t>Более 30 млн руб.</t>
  </si>
  <si>
    <t>От 20 до 29 млн руб.</t>
  </si>
  <si>
    <t>От 10 до 19 млн руб.</t>
  </si>
  <si>
    <t>От 1 до 9 млн руб.</t>
  </si>
  <si>
    <t>До 1 млн руб.</t>
  </si>
  <si>
    <t>Кол-во сотрудников</t>
  </si>
  <si>
    <t>Более 100 человек</t>
  </si>
  <si>
    <t>От 80 до 99 человек</t>
  </si>
  <si>
    <t>От 60 до 79 человек</t>
  </si>
  <si>
    <t>От 40 до 59 человек</t>
  </si>
  <si>
    <t>От 20 до 39 человек</t>
  </si>
  <si>
    <t>До 20 человек</t>
  </si>
  <si>
    <t>Расчет</t>
  </si>
  <si>
    <t>План</t>
  </si>
  <si>
    <t>План по раб. местам</t>
  </si>
  <si>
    <t>Раб. места</t>
  </si>
  <si>
    <t>Налоги</t>
  </si>
  <si>
    <t>1.1.2.</t>
  </si>
  <si>
    <t>Срок регистрации</t>
  </si>
  <si>
    <t>Объем продаж в денежном выражении (выручка), руб.</t>
  </si>
  <si>
    <t>Показателями результативности предоставления субсидии являются количество планируемых к созданию рабочих мест и планируемая сумма налоговых отчислений, порядок расчета которых определяется Приказом Уполномоченного органа.</t>
  </si>
  <si>
    <t>ОКВЭД</t>
  </si>
  <si>
    <t>Раздел ОКВЭД</t>
  </si>
  <si>
    <t>Коды ОКВЭД</t>
  </si>
  <si>
    <t>Сельское хозяйство, лесное хозяйство, охота, рыбоводство и рыболовство</t>
  </si>
  <si>
    <t>01.1. Выращивание однолетних культур</t>
  </si>
  <si>
    <t>01.2. Выращивание многолетних культур</t>
  </si>
  <si>
    <t>01.3. Выращивание рассады</t>
  </si>
  <si>
    <t>01.4. Животноводство</t>
  </si>
  <si>
    <t>01.5. Смешанное сельское хозяйство</t>
  </si>
  <si>
    <t>02.1. Лесоводство и прочая лесохозяйственная деятельность</t>
  </si>
  <si>
    <t>02.2. Лесозаготовки</t>
  </si>
  <si>
    <t>02.3. Сбор и заготовка пищевых лесных ресурсов, недревесных лесных ресурсов и лекарственных растений</t>
  </si>
  <si>
    <t>03.2. Рыбоводство</t>
  </si>
  <si>
    <t>Обрабатывающие производства</t>
  </si>
  <si>
    <t>10. Производство пищевых продуктов</t>
  </si>
  <si>
    <t>11. Производство напитков</t>
  </si>
  <si>
    <t>13. Производство текстильных изделий</t>
  </si>
  <si>
    <t>14. Производство одежды</t>
  </si>
  <si>
    <t>15. Производство кожи и изделий из кожи</t>
  </si>
  <si>
    <t>16. Обработка древесины и производство изделий из дерева и пробки, кроме мебели, производство изделий из соломки и материалов для плетения</t>
  </si>
  <si>
    <t>17. Производство бумаги и бумажных изделий</t>
  </si>
  <si>
    <t>20. Производство химических веществ и химических продуктов</t>
  </si>
  <si>
    <t>21. Производство лекарственных средств и материалов, применяемых в медицинских целях</t>
  </si>
  <si>
    <t>22. Производство резиновых и пластмассовых изделий</t>
  </si>
  <si>
    <t>23. Производство прочей неметаллической минеральной продукции</t>
  </si>
  <si>
    <t>24. Производство металлургическое</t>
  </si>
  <si>
    <t>25. Производство готовых металлических изделий, кроме машин и оборудования</t>
  </si>
  <si>
    <t>26. Производство компьютеров, электронных и оптических изделий</t>
  </si>
  <si>
    <t>27. Производство электрического оборудования</t>
  </si>
  <si>
    <t>28. Производство машин и оборудования, не включенных в другие группировки</t>
  </si>
  <si>
    <t>29. Производство автотранспортных средств, прицепов и полуприцепов</t>
  </si>
  <si>
    <t>30. Производство прочих транспортных средств и оборудования</t>
  </si>
  <si>
    <t>31. Производство мебели</t>
  </si>
  <si>
    <t>32. Производство прочих готовых изделий</t>
  </si>
  <si>
    <t>Водоснабжение; водоотведение, организация сбора и утилизации отходов, деятельность по ликвидации загрязнений</t>
  </si>
  <si>
    <t>38. Сбор, обработка и утилизация отходов; обработка вторичного сырья</t>
  </si>
  <si>
    <t>39. Предоставление услуг в области ликвидации последствий загрязнений и прочих услуг, связанных с удалением отходов</t>
  </si>
  <si>
    <t>Транспортировка и хранение</t>
  </si>
  <si>
    <t>49.31. Деятельность сухопутного пассажирского транспорта: внутригородские и пригородные перевозки пассажиров (в случае если приобретаются автотранспортные средства, работающие на природном газе (метане))</t>
  </si>
  <si>
    <t>49.41. Деятельность автомобильного грузового транспорта (в случае если приобретаются автотранспортные средства, работающие на природном газе (метане))</t>
  </si>
  <si>
    <t>Деятельность в области информации и связи</t>
  </si>
  <si>
    <t>62.09. Деятельность, связанная с использованием вычислительной техники и информационных технологий, прочая;</t>
  </si>
  <si>
    <t>Для действующих</t>
  </si>
  <si>
    <t>Для начинающих</t>
  </si>
  <si>
    <t>0-15</t>
  </si>
  <si>
    <t>16-22</t>
  </si>
  <si>
    <t>23-29</t>
  </si>
  <si>
    <t>30-36</t>
  </si>
  <si>
    <t>37-43</t>
  </si>
  <si>
    <t>0-30</t>
  </si>
  <si>
    <t>31-43</t>
  </si>
  <si>
    <t>44-56</t>
  </si>
  <si>
    <t>57-69</t>
  </si>
  <si>
    <t>70-82</t>
  </si>
  <si>
    <t>коэф-т суммы</t>
  </si>
  <si>
    <t>Расчет коэффициента суммы субсидии к сумме по договору лизинга оборудования</t>
  </si>
  <si>
    <t>сумма субсидии</t>
  </si>
  <si>
    <t>общая сумма по договору лизинга</t>
  </si>
  <si>
    <t>Коэффициент</t>
  </si>
  <si>
    <t>налоги 2018</t>
  </si>
  <si>
    <t>кол-во работников 2018</t>
  </si>
  <si>
    <t>План 2019 (налоги)</t>
  </si>
  <si>
    <t>План 2019 (раб. места)</t>
  </si>
  <si>
    <t>Коэф-т матрицы</t>
  </si>
  <si>
    <t>Расчет 2019 (налоги)</t>
  </si>
  <si>
    <t>Расчет 2019 (раб. места)</t>
  </si>
  <si>
    <t>Вид деятельности бизнес-проекта (ОКВЭД)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</si>
</sst>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10"/>
      <name val="Tahoma"/>
      <family val="2"/>
      <charset val="204"/>
    </font>
    <font>
      <i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39"/>
      <name val="Tahoma"/>
      <family val="2"/>
      <charset val="204"/>
    </font>
    <font>
      <b/>
      <sz val="12"/>
      <color indexed="10"/>
      <name val="Tahoma"/>
      <family val="2"/>
      <charset val="204"/>
    </font>
    <font>
      <sz val="12"/>
      <color indexed="10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11">
    <xf numFmtId="0" fontId="0" fillId="0" borderId="0" xfId="0"/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9" fontId="9" fillId="0" borderId="0" xfId="0" applyNumberFormat="1" applyFont="1" applyFill="1"/>
    <xf numFmtId="0" fontId="9" fillId="0" borderId="0" xfId="0" applyFont="1" applyAlignment="1">
      <alignment vertical="top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/>
    <xf numFmtId="1" fontId="10" fillId="2" borderId="0" xfId="0" applyNumberFormat="1" applyFont="1" applyFill="1" applyAlignment="1">
      <alignment horizontal="right" vertical="top" wrapText="1"/>
    </xf>
    <xf numFmtId="0" fontId="10" fillId="2" borderId="0" xfId="0" applyFont="1" applyFill="1" applyAlignment="1">
      <alignment vertical="top" wrapText="1"/>
    </xf>
    <xf numFmtId="1" fontId="10" fillId="2" borderId="0" xfId="0" applyNumberFormat="1" applyFont="1" applyFill="1" applyBorder="1" applyAlignment="1">
      <alignment horizontal="right" wrapText="1"/>
    </xf>
    <xf numFmtId="1" fontId="11" fillId="2" borderId="0" xfId="0" applyNumberFormat="1" applyFont="1" applyFill="1" applyBorder="1" applyAlignment="1">
      <alignment horizontal="left" vertical="center" wrapText="1"/>
    </xf>
    <xf numFmtId="1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wrapText="1"/>
    </xf>
    <xf numFmtId="1" fontId="10" fillId="2" borderId="0" xfId="0" applyNumberFormat="1" applyFont="1" applyFill="1" applyAlignment="1">
      <alignment horizontal="center" wrapText="1"/>
    </xf>
    <xf numFmtId="1" fontId="10" fillId="2" borderId="0" xfId="0" applyNumberFormat="1" applyFont="1" applyFill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wrapText="1"/>
    </xf>
    <xf numFmtId="1" fontId="10" fillId="2" borderId="0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Border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5" fillId="0" borderId="0" xfId="0" applyFont="1"/>
    <xf numFmtId="0" fontId="10" fillId="2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 applyAlignment="1">
      <alignment horizontal="right"/>
    </xf>
    <xf numFmtId="1" fontId="10" fillId="2" borderId="0" xfId="0" applyNumberFormat="1" applyFont="1" applyFill="1" applyBorder="1" applyAlignment="1">
      <alignment horizontal="right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1" fontId="10" fillId="2" borderId="0" xfId="0" applyNumberFormat="1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/>
    <xf numFmtId="0" fontId="25" fillId="5" borderId="0" xfId="0" applyFont="1" applyFill="1"/>
    <xf numFmtId="0" fontId="0" fillId="5" borderId="0" xfId="0" applyFill="1"/>
    <xf numFmtId="0" fontId="25" fillId="6" borderId="0" xfId="0" applyFont="1" applyFill="1"/>
    <xf numFmtId="0" fontId="0" fillId="6" borderId="0" xfId="0" applyFill="1"/>
    <xf numFmtId="0" fontId="24" fillId="0" borderId="0" xfId="0" applyFont="1"/>
    <xf numFmtId="0" fontId="27" fillId="0" borderId="0" xfId="0" applyFont="1"/>
    <xf numFmtId="4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0" fontId="26" fillId="7" borderId="0" xfId="0" applyFont="1" applyFill="1"/>
    <xf numFmtId="0" fontId="0" fillId="7" borderId="0" xfId="0" applyFill="1"/>
    <xf numFmtId="0" fontId="14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3" fontId="10" fillId="3" borderId="7" xfId="0" applyNumberFormat="1" applyFont="1" applyFill="1" applyBorder="1" applyAlignment="1" applyProtection="1">
      <alignment horizontal="center" vertical="center"/>
      <protection locked="0"/>
    </xf>
    <xf numFmtId="3" fontId="10" fillId="3" borderId="13" xfId="0" applyNumberFormat="1" applyFont="1" applyFill="1" applyBorder="1" applyAlignment="1" applyProtection="1">
      <alignment horizontal="center" vertical="center"/>
      <protection locked="0"/>
    </xf>
    <xf numFmtId="3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right" vertical="top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left" vertical="top" wrapText="1"/>
    </xf>
    <xf numFmtId="164" fontId="9" fillId="3" borderId="7" xfId="1" applyFont="1" applyFill="1" applyBorder="1" applyAlignment="1" applyProtection="1">
      <alignment horizontal="center" vertical="center"/>
      <protection locked="0"/>
    </xf>
    <xf numFmtId="164" fontId="9" fillId="3" borderId="13" xfId="1" applyFont="1" applyFill="1" applyBorder="1" applyAlignment="1" applyProtection="1">
      <alignment horizontal="center" vertical="center"/>
      <protection locked="0"/>
    </xf>
    <xf numFmtId="164" fontId="9" fillId="3" borderId="4" xfId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9" fillId="3" borderId="1" xfId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 wrapText="1"/>
    </xf>
    <xf numFmtId="0" fontId="23" fillId="3" borderId="8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5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" fontId="10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right" vertical="top" wrapText="1"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Y173"/>
  <sheetViews>
    <sheetView tabSelected="1" view="pageBreakPreview" zoomScale="80" zoomScaleNormal="100" zoomScaleSheetLayoutView="80" workbookViewId="0">
      <selection activeCell="C25" sqref="C25:N25"/>
    </sheetView>
  </sheetViews>
  <sheetFormatPr defaultColWidth="9.140625" defaultRowHeight="15.75" outlineLevelRow="1" x14ac:dyDescent="0.25"/>
  <cols>
    <col min="1" max="1" width="7.28515625" style="1" customWidth="1"/>
    <col min="2" max="2" width="54.140625" style="1" customWidth="1"/>
    <col min="3" max="3" width="12.28515625" style="1" customWidth="1"/>
    <col min="4" max="4" width="15.42578125" style="1" customWidth="1"/>
    <col min="5" max="5" width="12" style="1" customWidth="1"/>
    <col min="6" max="7" width="9.140625" style="1"/>
    <col min="8" max="8" width="13.5703125" style="1" customWidth="1"/>
    <col min="9" max="10" width="14.42578125" style="1" customWidth="1"/>
    <col min="11" max="11" width="11.28515625" style="1" customWidth="1"/>
    <col min="12" max="13" width="9.140625" style="1"/>
    <col min="14" max="14" width="10.5703125" style="1" customWidth="1"/>
    <col min="15" max="17" width="9.140625" style="1"/>
    <col min="18" max="18" width="11.7109375" style="1" customWidth="1"/>
    <col min="19" max="24" width="9.140625" style="1"/>
    <col min="25" max="25" width="15" style="1" hidden="1" customWidth="1"/>
    <col min="26" max="16384" width="9.140625" style="1"/>
  </cols>
  <sheetData>
    <row r="1" spans="1:25" ht="57.75" customHeight="1" x14ac:dyDescent="0.25">
      <c r="A1" s="120" t="s">
        <v>85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25" ht="7.5" customHeigh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5" ht="22.5" x14ac:dyDescent="0.3">
      <c r="A3" s="89" t="s">
        <v>86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5" ht="42" customHeight="1" x14ac:dyDescent="0.25">
      <c r="A4" s="178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Y4" s="41" t="s">
        <v>128</v>
      </c>
    </row>
    <row r="5" spans="1:25" ht="16.5" customHeight="1" thickBot="1" x14ac:dyDescent="0.35">
      <c r="A5" s="118" t="s">
        <v>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Y5" s="41" t="s">
        <v>129</v>
      </c>
    </row>
    <row r="6" spans="1:25" ht="10.9" customHeight="1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Y6" s="41" t="s">
        <v>130</v>
      </c>
    </row>
    <row r="7" spans="1:25" ht="25.15" customHeight="1" x14ac:dyDescent="0.25">
      <c r="A7" s="8" t="s">
        <v>2</v>
      </c>
      <c r="B7" s="9" t="s">
        <v>18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  <c r="Y7" s="41" t="s">
        <v>131</v>
      </c>
    </row>
    <row r="8" spans="1:25" ht="7.9" customHeight="1" x14ac:dyDescent="0.25">
      <c r="A8" s="38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Y8" s="1" t="s">
        <v>135</v>
      </c>
    </row>
    <row r="9" spans="1:25" ht="18" customHeight="1" x14ac:dyDescent="0.25">
      <c r="A9" s="39" t="s">
        <v>126</v>
      </c>
      <c r="B9" s="40" t="s">
        <v>127</v>
      </c>
      <c r="C9" s="201"/>
      <c r="D9" s="202"/>
      <c r="E9" s="202"/>
      <c r="F9" s="37"/>
      <c r="G9" s="37"/>
      <c r="H9" s="37"/>
      <c r="I9" s="37"/>
      <c r="J9" s="37"/>
      <c r="K9" s="37"/>
      <c r="L9" s="37"/>
      <c r="M9" s="37"/>
      <c r="N9" s="37"/>
      <c r="Y9" s="41" t="s">
        <v>132</v>
      </c>
    </row>
    <row r="10" spans="1:25" ht="16.899999999999999" customHeight="1" x14ac:dyDescent="0.25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Y10" s="41" t="s">
        <v>133</v>
      </c>
    </row>
    <row r="11" spans="1:25" ht="22.15" customHeight="1" x14ac:dyDescent="0.25">
      <c r="A11" s="39" t="s">
        <v>163</v>
      </c>
      <c r="B11" s="40" t="s">
        <v>164</v>
      </c>
      <c r="C11" s="207"/>
      <c r="D11" s="208"/>
      <c r="E11" s="209"/>
      <c r="F11" s="42"/>
      <c r="G11" s="42"/>
      <c r="H11" s="42"/>
      <c r="I11" s="42"/>
      <c r="J11" s="42"/>
      <c r="K11" s="42"/>
      <c r="L11" s="42"/>
      <c r="M11" s="42"/>
      <c r="N11" s="42"/>
      <c r="Y11" s="41" t="s">
        <v>134</v>
      </c>
    </row>
    <row r="12" spans="1:25" ht="16.899999999999999" customHeight="1" x14ac:dyDescent="0.3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0"/>
      <c r="M12" s="10"/>
      <c r="N12" s="10"/>
    </row>
    <row r="13" spans="1:25" ht="16.149999999999999" customHeight="1" x14ac:dyDescent="0.25">
      <c r="A13" s="181" t="s">
        <v>3</v>
      </c>
      <c r="B13" s="125" t="s">
        <v>17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25" ht="16.149999999999999" customHeight="1" x14ac:dyDescent="0.25">
      <c r="A14" s="181"/>
      <c r="B14" s="125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25" ht="6" customHeight="1" x14ac:dyDescent="0.3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0"/>
      <c r="M15" s="10"/>
      <c r="N15" s="10"/>
    </row>
    <row r="16" spans="1:25" ht="34.15" customHeight="1" x14ac:dyDescent="0.25">
      <c r="A16" s="8" t="s">
        <v>4</v>
      </c>
      <c r="B16" s="9" t="s">
        <v>87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24" ht="11.45" customHeight="1" x14ac:dyDescent="0.3">
      <c r="A17" s="68"/>
      <c r="B17" s="69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24" ht="54" customHeight="1" x14ac:dyDescent="0.25">
      <c r="A18" s="68"/>
      <c r="B18" s="76" t="s">
        <v>233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</row>
    <row r="19" spans="1:24" ht="25.15" customHeight="1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10"/>
      <c r="M19" s="10"/>
      <c r="N19" s="10"/>
    </row>
    <row r="20" spans="1:24" ht="22.5" customHeight="1" x14ac:dyDescent="0.25">
      <c r="A20" s="181" t="s">
        <v>5</v>
      </c>
      <c r="B20" s="125" t="s">
        <v>88</v>
      </c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24" ht="22.5" customHeight="1" x14ac:dyDescent="0.25">
      <c r="A21" s="181"/>
      <c r="B21" s="125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</row>
    <row r="22" spans="1:24" ht="22.5" customHeight="1" x14ac:dyDescent="0.25">
      <c r="A22" s="181"/>
      <c r="B22" s="125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2"/>
    </row>
    <row r="23" spans="1:24" ht="22.5" customHeight="1" x14ac:dyDescent="0.25">
      <c r="A23" s="181"/>
      <c r="B23" s="125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24" ht="10.5" customHeight="1" x14ac:dyDescent="0.3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24" ht="37.9" customHeight="1" x14ac:dyDescent="0.3">
      <c r="A25" s="8" t="s">
        <v>8</v>
      </c>
      <c r="B25" s="9" t="s">
        <v>89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24" ht="9" customHeight="1" x14ac:dyDescent="0.3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 customHeight="1" x14ac:dyDescent="0.3">
      <c r="A27" s="11" t="s">
        <v>6</v>
      </c>
      <c r="B27" s="12" t="s">
        <v>58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" customHeight="1" x14ac:dyDescent="0.3">
      <c r="A28" s="13"/>
      <c r="B28" s="14" t="s">
        <v>59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2"/>
      <c r="P28" s="2"/>
      <c r="Q28" s="2"/>
      <c r="R28" s="2"/>
      <c r="S28" s="165"/>
      <c r="T28" s="165"/>
      <c r="U28" s="165"/>
      <c r="V28" s="165"/>
      <c r="W28" s="165"/>
      <c r="X28" s="165"/>
    </row>
    <row r="29" spans="1:24" ht="21" customHeight="1" x14ac:dyDescent="0.25">
      <c r="A29" s="63"/>
      <c r="B29" s="15" t="s">
        <v>62</v>
      </c>
      <c r="C29" s="168"/>
      <c r="D29" s="168"/>
      <c r="E29" s="169"/>
      <c r="F29" s="180" t="s">
        <v>90</v>
      </c>
      <c r="G29" s="180"/>
      <c r="H29" s="180"/>
      <c r="I29" s="180"/>
      <c r="J29" s="180"/>
      <c r="K29" s="180"/>
      <c r="L29" s="180"/>
      <c r="M29" s="180"/>
      <c r="N29" s="180"/>
      <c r="O29" s="3"/>
      <c r="P29" s="3"/>
      <c r="R29" s="3"/>
      <c r="S29" s="2"/>
      <c r="T29" s="2"/>
      <c r="U29" s="2"/>
      <c r="V29" s="2"/>
      <c r="W29" s="2"/>
      <c r="X29" s="2"/>
    </row>
    <row r="30" spans="1:24" ht="10.5" customHeight="1" x14ac:dyDescent="0.3">
      <c r="A30" s="63"/>
      <c r="B30" s="15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6"/>
      <c r="N30" s="66"/>
      <c r="O30" s="3"/>
      <c r="P30" s="3"/>
      <c r="Q30" s="3"/>
      <c r="R30" s="3"/>
      <c r="S30" s="2"/>
      <c r="T30" s="2"/>
      <c r="U30" s="2"/>
      <c r="V30" s="2"/>
      <c r="W30" s="2"/>
      <c r="X30" s="2"/>
    </row>
    <row r="31" spans="1:24" ht="35.25" customHeight="1" x14ac:dyDescent="0.25">
      <c r="A31" s="63"/>
      <c r="B31" s="15" t="s">
        <v>61</v>
      </c>
      <c r="C31" s="166"/>
      <c r="D31" s="166"/>
      <c r="E31" s="167"/>
      <c r="F31" s="180" t="s">
        <v>90</v>
      </c>
      <c r="G31" s="180"/>
      <c r="H31" s="180"/>
      <c r="I31" s="180"/>
      <c r="J31" s="180"/>
      <c r="K31" s="180"/>
      <c r="L31" s="180"/>
      <c r="M31" s="180"/>
      <c r="N31" s="180"/>
      <c r="O31" s="3"/>
      <c r="P31" s="3"/>
      <c r="Q31" s="3"/>
      <c r="R31" s="3"/>
      <c r="S31" s="2"/>
      <c r="T31" s="2"/>
      <c r="U31" s="2"/>
      <c r="V31" s="2"/>
      <c r="W31" s="2"/>
      <c r="X31" s="2"/>
    </row>
    <row r="32" spans="1:24" ht="9.75" customHeight="1" thickBot="1" x14ac:dyDescent="0.3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3"/>
      <c r="P32" s="3"/>
      <c r="Q32" s="3"/>
      <c r="R32" s="3"/>
      <c r="S32" s="2"/>
      <c r="T32" s="2"/>
      <c r="U32" s="2"/>
      <c r="V32" s="2"/>
      <c r="W32" s="2"/>
      <c r="X32" s="2"/>
    </row>
    <row r="33" spans="1:24" ht="22.5" customHeight="1" thickBot="1" x14ac:dyDescent="0.3">
      <c r="A33" s="63"/>
      <c r="B33" s="67" t="s">
        <v>57</v>
      </c>
      <c r="C33" s="170">
        <f>IFERROR(IF((IF(C29*45%&gt;C31,C31,C29*45%)&gt;1000000),1000000,(IF(C29*45%&gt;C31,C31,C29*45%))),0)</f>
        <v>0</v>
      </c>
      <c r="D33" s="171"/>
      <c r="E33" s="171"/>
      <c r="F33" s="172" t="s">
        <v>91</v>
      </c>
      <c r="G33" s="172"/>
      <c r="H33" s="172"/>
      <c r="I33" s="172"/>
      <c r="J33" s="172"/>
      <c r="K33" s="172"/>
      <c r="L33" s="172"/>
      <c r="M33" s="172"/>
      <c r="N33" s="172"/>
      <c r="O33" s="3"/>
      <c r="P33" s="3"/>
      <c r="Q33" s="3"/>
      <c r="R33" s="3"/>
      <c r="S33" s="2"/>
      <c r="T33" s="2"/>
      <c r="U33" s="4"/>
      <c r="V33" s="2"/>
      <c r="W33" s="2"/>
      <c r="X33" s="2"/>
    </row>
    <row r="34" spans="1:24" ht="15" customHeight="1" x14ac:dyDescent="0.3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3"/>
      <c r="P34" s="3"/>
      <c r="Q34" s="3"/>
      <c r="R34" s="3"/>
      <c r="S34" s="2"/>
      <c r="T34" s="2"/>
      <c r="U34" s="2"/>
      <c r="V34" s="2"/>
      <c r="W34" s="2"/>
      <c r="X34" s="2"/>
    </row>
    <row r="35" spans="1:24" ht="30" customHeight="1" x14ac:dyDescent="0.25">
      <c r="A35" s="63"/>
      <c r="B35" s="14" t="s">
        <v>60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.75" customHeight="1" x14ac:dyDescent="0.25">
      <c r="A36" s="63"/>
      <c r="B36" s="15" t="s">
        <v>62</v>
      </c>
      <c r="C36" s="166"/>
      <c r="D36" s="166"/>
      <c r="E36" s="166"/>
      <c r="F36" s="180" t="s">
        <v>92</v>
      </c>
      <c r="G36" s="180"/>
      <c r="H36" s="180"/>
      <c r="I36" s="180"/>
      <c r="J36" s="180"/>
      <c r="K36" s="180"/>
      <c r="L36" s="180"/>
      <c r="M36" s="180"/>
      <c r="N36" s="180"/>
      <c r="O36" s="3"/>
      <c r="P36" s="3"/>
      <c r="Q36" s="3"/>
      <c r="R36" s="3"/>
      <c r="S36" s="2"/>
      <c r="T36" s="2"/>
      <c r="U36" s="2"/>
      <c r="V36" s="2"/>
      <c r="W36" s="2"/>
      <c r="X36" s="2"/>
    </row>
    <row r="37" spans="1:24" ht="10.5" customHeight="1" x14ac:dyDescent="0.25">
      <c r="A37" s="63"/>
      <c r="B37" s="15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66"/>
      <c r="N37" s="66"/>
      <c r="O37" s="3"/>
      <c r="P37" s="3"/>
      <c r="Q37" s="3"/>
      <c r="R37" s="3"/>
      <c r="S37" s="2"/>
      <c r="T37" s="2"/>
      <c r="U37" s="2"/>
      <c r="V37" s="2"/>
      <c r="W37" s="2"/>
      <c r="X37" s="2"/>
    </row>
    <row r="38" spans="1:24" ht="35.25" customHeight="1" x14ac:dyDescent="0.25">
      <c r="A38" s="63"/>
      <c r="B38" s="15" t="s">
        <v>61</v>
      </c>
      <c r="C38" s="166"/>
      <c r="D38" s="166"/>
      <c r="E38" s="166"/>
      <c r="F38" s="180" t="s">
        <v>92</v>
      </c>
      <c r="G38" s="180"/>
      <c r="H38" s="180"/>
      <c r="I38" s="180"/>
      <c r="J38" s="180"/>
      <c r="K38" s="180"/>
      <c r="L38" s="180"/>
      <c r="M38" s="180"/>
      <c r="N38" s="180"/>
      <c r="O38" s="3"/>
      <c r="P38" s="3"/>
      <c r="Q38" s="3"/>
      <c r="R38" s="3"/>
      <c r="S38" s="2"/>
      <c r="T38" s="2"/>
      <c r="U38" s="2"/>
      <c r="V38" s="2"/>
      <c r="W38" s="2"/>
      <c r="X38" s="2"/>
    </row>
    <row r="39" spans="1:24" ht="9.75" customHeight="1" thickBot="1" x14ac:dyDescent="0.3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65"/>
      <c r="M39" s="66"/>
      <c r="N39" s="66"/>
      <c r="O39" s="3"/>
      <c r="P39" s="3"/>
      <c r="Q39" s="3"/>
      <c r="R39" s="3"/>
      <c r="S39" s="2"/>
      <c r="T39" s="2"/>
      <c r="U39" s="2"/>
      <c r="V39" s="2"/>
      <c r="W39" s="2"/>
      <c r="X39" s="2"/>
    </row>
    <row r="40" spans="1:24" ht="22.5" customHeight="1" thickBot="1" x14ac:dyDescent="0.3">
      <c r="A40" s="63"/>
      <c r="B40" s="67" t="s">
        <v>99</v>
      </c>
      <c r="C40" s="170">
        <f>IFERROR(IF((IF(C36*30%&gt;C38,C38,C36*30%)&gt;3000000),3000000,(IF(C36*30%&gt;C38,C38,C36*30%))),0)</f>
        <v>0</v>
      </c>
      <c r="D40" s="171"/>
      <c r="E40" s="171"/>
      <c r="F40" s="195" t="s">
        <v>91</v>
      </c>
      <c r="G40" s="196"/>
      <c r="H40" s="196"/>
      <c r="I40" s="196"/>
      <c r="J40" s="196"/>
      <c r="K40" s="196"/>
      <c r="L40" s="196"/>
      <c r="M40" s="196"/>
      <c r="N40" s="197"/>
      <c r="O40" s="3"/>
      <c r="P40" s="3"/>
      <c r="Q40" s="3"/>
      <c r="R40" s="3"/>
      <c r="S40" s="2"/>
      <c r="T40" s="2"/>
      <c r="U40" s="4"/>
      <c r="V40" s="2"/>
      <c r="W40" s="2"/>
      <c r="X40" s="2"/>
    </row>
    <row r="41" spans="1:24" ht="9" customHeight="1" x14ac:dyDescent="0.3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.75" x14ac:dyDescent="0.3">
      <c r="A42" s="192" t="s">
        <v>7</v>
      </c>
      <c r="B42" s="125" t="s">
        <v>122</v>
      </c>
      <c r="C42" s="194" t="s">
        <v>14</v>
      </c>
      <c r="D42" s="194"/>
      <c r="E42" s="194"/>
      <c r="F42" s="194"/>
      <c r="G42" s="194"/>
      <c r="H42" s="194"/>
      <c r="I42" s="193" t="s">
        <v>100</v>
      </c>
      <c r="J42" s="193"/>
      <c r="K42" s="193"/>
      <c r="L42" s="193"/>
      <c r="M42" s="193"/>
      <c r="N42" s="19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8.9" customHeight="1" x14ac:dyDescent="0.25">
      <c r="A43" s="192"/>
      <c r="B43" s="125"/>
      <c r="C43" s="173"/>
      <c r="D43" s="173"/>
      <c r="E43" s="173"/>
      <c r="F43" s="173"/>
      <c r="G43" s="173"/>
      <c r="H43" s="173"/>
      <c r="I43" s="134"/>
      <c r="J43" s="134"/>
      <c r="K43" s="134"/>
      <c r="L43" s="134"/>
      <c r="M43" s="134"/>
      <c r="N43" s="134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8.9" customHeight="1" outlineLevel="1" x14ac:dyDescent="0.25">
      <c r="A44" s="192"/>
      <c r="B44" s="125"/>
      <c r="C44" s="173"/>
      <c r="D44" s="173"/>
      <c r="E44" s="173"/>
      <c r="F44" s="173"/>
      <c r="G44" s="173"/>
      <c r="H44" s="173"/>
      <c r="I44" s="134"/>
      <c r="J44" s="134"/>
      <c r="K44" s="134"/>
      <c r="L44" s="134"/>
      <c r="M44" s="134"/>
      <c r="N44" s="134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8.9" customHeight="1" outlineLevel="1" x14ac:dyDescent="0.25">
      <c r="A45" s="192"/>
      <c r="B45" s="125"/>
      <c r="C45" s="173"/>
      <c r="D45" s="173"/>
      <c r="E45" s="173"/>
      <c r="F45" s="173"/>
      <c r="G45" s="173"/>
      <c r="H45" s="173"/>
      <c r="I45" s="134"/>
      <c r="J45" s="134"/>
      <c r="K45" s="134"/>
      <c r="L45" s="134"/>
      <c r="M45" s="134"/>
      <c r="N45" s="134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7.45" customHeight="1" x14ac:dyDescent="0.2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</row>
    <row r="47" spans="1:24" ht="18.75" x14ac:dyDescent="0.3">
      <c r="A47" s="8" t="s">
        <v>16</v>
      </c>
      <c r="B47" s="17" t="s">
        <v>9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24" ht="16.5" customHeight="1" x14ac:dyDescent="0.3">
      <c r="A48" s="192" t="s">
        <v>6</v>
      </c>
      <c r="B48" s="125" t="s">
        <v>10</v>
      </c>
      <c r="C48" s="129" t="s">
        <v>11</v>
      </c>
      <c r="D48" s="129"/>
      <c r="E48" s="129"/>
      <c r="F48" s="129" t="s">
        <v>12</v>
      </c>
      <c r="G48" s="129"/>
      <c r="H48" s="18" t="s">
        <v>15</v>
      </c>
      <c r="I48" s="131" t="s">
        <v>101</v>
      </c>
      <c r="J48" s="132"/>
      <c r="K48" s="132"/>
      <c r="L48" s="132"/>
      <c r="M48" s="132"/>
      <c r="N48" s="133"/>
    </row>
    <row r="49" spans="1:14" ht="35.450000000000003" customHeight="1" x14ac:dyDescent="0.25">
      <c r="A49" s="192"/>
      <c r="B49" s="125"/>
      <c r="C49" s="104"/>
      <c r="D49" s="104"/>
      <c r="E49" s="104"/>
      <c r="F49" s="104"/>
      <c r="G49" s="104"/>
      <c r="H49" s="74"/>
      <c r="I49" s="126"/>
      <c r="J49" s="127"/>
      <c r="K49" s="127"/>
      <c r="L49" s="127"/>
      <c r="M49" s="127"/>
      <c r="N49" s="128"/>
    </row>
    <row r="50" spans="1:14" ht="35.450000000000003" customHeight="1" outlineLevel="1" x14ac:dyDescent="0.25">
      <c r="A50" s="192"/>
      <c r="B50" s="125"/>
      <c r="C50" s="104"/>
      <c r="D50" s="104"/>
      <c r="E50" s="104"/>
      <c r="F50" s="104"/>
      <c r="G50" s="104"/>
      <c r="H50" s="74"/>
      <c r="I50" s="126"/>
      <c r="J50" s="127"/>
      <c r="K50" s="127"/>
      <c r="L50" s="127"/>
      <c r="M50" s="127"/>
      <c r="N50" s="128"/>
    </row>
    <row r="51" spans="1:14" ht="35.450000000000003" customHeight="1" outlineLevel="1" x14ac:dyDescent="0.25">
      <c r="A51" s="192"/>
      <c r="B51" s="125"/>
      <c r="C51" s="104"/>
      <c r="D51" s="104"/>
      <c r="E51" s="104"/>
      <c r="F51" s="104"/>
      <c r="G51" s="104"/>
      <c r="H51" s="74"/>
      <c r="I51" s="126"/>
      <c r="J51" s="127"/>
      <c r="K51" s="127"/>
      <c r="L51" s="127"/>
      <c r="M51" s="127"/>
      <c r="N51" s="128"/>
    </row>
    <row r="52" spans="1:14" ht="35.450000000000003" customHeight="1" outlineLevel="1" x14ac:dyDescent="0.25">
      <c r="A52" s="192"/>
      <c r="B52" s="125"/>
      <c r="C52" s="104"/>
      <c r="D52" s="104"/>
      <c r="E52" s="104"/>
      <c r="F52" s="104"/>
      <c r="G52" s="104"/>
      <c r="H52" s="74"/>
      <c r="I52" s="126"/>
      <c r="J52" s="127"/>
      <c r="K52" s="127"/>
      <c r="L52" s="127"/>
      <c r="M52" s="127"/>
      <c r="N52" s="128"/>
    </row>
    <row r="53" spans="1:14" ht="35.450000000000003" customHeight="1" outlineLevel="1" x14ac:dyDescent="0.25">
      <c r="A53" s="192"/>
      <c r="B53" s="125"/>
      <c r="C53" s="104"/>
      <c r="D53" s="104"/>
      <c r="E53" s="104"/>
      <c r="F53" s="104"/>
      <c r="G53" s="104"/>
      <c r="H53" s="74"/>
      <c r="I53" s="126"/>
      <c r="J53" s="127"/>
      <c r="K53" s="127"/>
      <c r="L53" s="127"/>
      <c r="M53" s="127"/>
      <c r="N53" s="128"/>
    </row>
    <row r="54" spans="1:14" ht="35.450000000000003" customHeight="1" outlineLevel="1" x14ac:dyDescent="0.25">
      <c r="A54" s="192"/>
      <c r="B54" s="125"/>
      <c r="C54" s="104"/>
      <c r="D54" s="104"/>
      <c r="E54" s="104"/>
      <c r="F54" s="104"/>
      <c r="G54" s="104"/>
      <c r="H54" s="74"/>
      <c r="I54" s="126"/>
      <c r="J54" s="127"/>
      <c r="K54" s="127"/>
      <c r="L54" s="127"/>
      <c r="M54" s="127"/>
      <c r="N54" s="128"/>
    </row>
    <row r="55" spans="1:14" ht="35.450000000000003" customHeight="1" outlineLevel="1" x14ac:dyDescent="0.25">
      <c r="A55" s="192"/>
      <c r="B55" s="125"/>
      <c r="C55" s="104"/>
      <c r="D55" s="104"/>
      <c r="E55" s="104"/>
      <c r="F55" s="104"/>
      <c r="G55" s="104"/>
      <c r="H55" s="74"/>
      <c r="I55" s="126"/>
      <c r="J55" s="127"/>
      <c r="K55" s="127"/>
      <c r="L55" s="127"/>
      <c r="M55" s="127"/>
      <c r="N55" s="128"/>
    </row>
    <row r="56" spans="1:14" ht="35.450000000000003" customHeight="1" outlineLevel="1" x14ac:dyDescent="0.25">
      <c r="A56" s="192"/>
      <c r="B56" s="125"/>
      <c r="C56" s="104"/>
      <c r="D56" s="104"/>
      <c r="E56" s="104"/>
      <c r="F56" s="104"/>
      <c r="G56" s="104"/>
      <c r="H56" s="74"/>
      <c r="I56" s="126"/>
      <c r="J56" s="127"/>
      <c r="K56" s="127"/>
      <c r="L56" s="127"/>
      <c r="M56" s="127"/>
      <c r="N56" s="128"/>
    </row>
    <row r="57" spans="1:14" ht="35.450000000000003" customHeight="1" outlineLevel="1" x14ac:dyDescent="0.25">
      <c r="A57" s="192"/>
      <c r="B57" s="125"/>
      <c r="C57" s="104"/>
      <c r="D57" s="104"/>
      <c r="E57" s="104"/>
      <c r="F57" s="104"/>
      <c r="G57" s="104"/>
      <c r="H57" s="74"/>
      <c r="I57" s="126"/>
      <c r="J57" s="127"/>
      <c r="K57" s="127"/>
      <c r="L57" s="127"/>
      <c r="M57" s="127"/>
      <c r="N57" s="128"/>
    </row>
    <row r="58" spans="1:14" ht="35.450000000000003" customHeight="1" outlineLevel="1" x14ac:dyDescent="0.25">
      <c r="A58" s="192"/>
      <c r="B58" s="125"/>
      <c r="C58" s="104"/>
      <c r="D58" s="104"/>
      <c r="E58" s="104"/>
      <c r="F58" s="104"/>
      <c r="G58" s="104"/>
      <c r="H58" s="74"/>
      <c r="I58" s="126"/>
      <c r="J58" s="127"/>
      <c r="K58" s="127"/>
      <c r="L58" s="127"/>
      <c r="M58" s="127"/>
      <c r="N58" s="128"/>
    </row>
    <row r="59" spans="1:14" ht="35.450000000000003" customHeight="1" outlineLevel="1" x14ac:dyDescent="0.25">
      <c r="A59" s="192"/>
      <c r="B59" s="125"/>
      <c r="C59" s="104"/>
      <c r="D59" s="104"/>
      <c r="E59" s="104"/>
      <c r="F59" s="104"/>
      <c r="G59" s="104"/>
      <c r="H59" s="74"/>
      <c r="I59" s="126"/>
      <c r="J59" s="127"/>
      <c r="K59" s="127"/>
      <c r="L59" s="127"/>
      <c r="M59" s="127"/>
      <c r="N59" s="128"/>
    </row>
    <row r="60" spans="1:14" ht="35.450000000000003" customHeight="1" outlineLevel="1" x14ac:dyDescent="0.25">
      <c r="A60" s="192"/>
      <c r="B60" s="125"/>
      <c r="C60" s="104"/>
      <c r="D60" s="104"/>
      <c r="E60" s="104"/>
      <c r="F60" s="104"/>
      <c r="G60" s="104"/>
      <c r="H60" s="74"/>
      <c r="I60" s="126"/>
      <c r="J60" s="127"/>
      <c r="K60" s="127"/>
      <c r="L60" s="127"/>
      <c r="M60" s="127"/>
      <c r="N60" s="128"/>
    </row>
    <row r="61" spans="1:14" ht="18" customHeight="1" x14ac:dyDescent="0.3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0"/>
      <c r="M61" s="10"/>
      <c r="N61" s="10"/>
    </row>
    <row r="62" spans="1:14" ht="18.75" x14ac:dyDescent="0.3">
      <c r="A62" s="164" t="s">
        <v>7</v>
      </c>
      <c r="B62" s="125" t="s">
        <v>13</v>
      </c>
      <c r="C62" s="129" t="s">
        <v>11</v>
      </c>
      <c r="D62" s="129"/>
      <c r="E62" s="129"/>
      <c r="F62" s="129" t="s">
        <v>12</v>
      </c>
      <c r="G62" s="129"/>
      <c r="H62" s="18" t="s">
        <v>15</v>
      </c>
      <c r="I62" s="179" t="s">
        <v>93</v>
      </c>
      <c r="J62" s="179"/>
      <c r="K62" s="132" t="s">
        <v>101</v>
      </c>
      <c r="L62" s="132"/>
      <c r="M62" s="132"/>
      <c r="N62" s="133"/>
    </row>
    <row r="63" spans="1:14" ht="31.9" customHeight="1" x14ac:dyDescent="0.25">
      <c r="A63" s="164"/>
      <c r="B63" s="125"/>
      <c r="C63" s="105"/>
      <c r="D63" s="106"/>
      <c r="E63" s="107"/>
      <c r="F63" s="105"/>
      <c r="G63" s="107"/>
      <c r="H63" s="74"/>
      <c r="I63" s="134"/>
      <c r="J63" s="134"/>
      <c r="K63" s="127"/>
      <c r="L63" s="127"/>
      <c r="M63" s="127"/>
      <c r="N63" s="128"/>
    </row>
    <row r="64" spans="1:14" ht="31.9" customHeight="1" outlineLevel="1" x14ac:dyDescent="0.25">
      <c r="A64" s="164"/>
      <c r="B64" s="125"/>
      <c r="C64" s="104"/>
      <c r="D64" s="104"/>
      <c r="E64" s="104"/>
      <c r="F64" s="104"/>
      <c r="G64" s="104"/>
      <c r="H64" s="74"/>
      <c r="I64" s="134"/>
      <c r="J64" s="134"/>
      <c r="K64" s="127"/>
      <c r="L64" s="127"/>
      <c r="M64" s="127"/>
      <c r="N64" s="128"/>
    </row>
    <row r="65" spans="1:14" ht="31.9" customHeight="1" outlineLevel="1" x14ac:dyDescent="0.25">
      <c r="A65" s="164"/>
      <c r="B65" s="125"/>
      <c r="C65" s="104"/>
      <c r="D65" s="104"/>
      <c r="E65" s="104"/>
      <c r="F65" s="104"/>
      <c r="G65" s="104"/>
      <c r="H65" s="74"/>
      <c r="I65" s="134"/>
      <c r="J65" s="134"/>
      <c r="K65" s="127"/>
      <c r="L65" s="127"/>
      <c r="M65" s="127"/>
      <c r="N65" s="128"/>
    </row>
    <row r="66" spans="1:14" ht="31.9" customHeight="1" outlineLevel="1" x14ac:dyDescent="0.25">
      <c r="A66" s="164"/>
      <c r="B66" s="125"/>
      <c r="C66" s="104"/>
      <c r="D66" s="104"/>
      <c r="E66" s="104"/>
      <c r="F66" s="104"/>
      <c r="G66" s="104"/>
      <c r="H66" s="74"/>
      <c r="I66" s="134"/>
      <c r="J66" s="134"/>
      <c r="K66" s="127"/>
      <c r="L66" s="127"/>
      <c r="M66" s="127"/>
      <c r="N66" s="128"/>
    </row>
    <row r="67" spans="1:14" ht="31.9" customHeight="1" outlineLevel="1" x14ac:dyDescent="0.25">
      <c r="A67" s="164"/>
      <c r="B67" s="125"/>
      <c r="C67" s="104"/>
      <c r="D67" s="104"/>
      <c r="E67" s="104"/>
      <c r="F67" s="104"/>
      <c r="G67" s="104"/>
      <c r="H67" s="74"/>
      <c r="I67" s="134"/>
      <c r="J67" s="134"/>
      <c r="K67" s="127"/>
      <c r="L67" s="127"/>
      <c r="M67" s="127"/>
      <c r="N67" s="128"/>
    </row>
    <row r="68" spans="1:14" ht="31.9" customHeight="1" outlineLevel="1" x14ac:dyDescent="0.25">
      <c r="A68" s="164"/>
      <c r="B68" s="125"/>
      <c r="C68" s="104"/>
      <c r="D68" s="104"/>
      <c r="E68" s="104"/>
      <c r="F68" s="104"/>
      <c r="G68" s="104"/>
      <c r="H68" s="74"/>
      <c r="I68" s="134"/>
      <c r="J68" s="134"/>
      <c r="K68" s="127"/>
      <c r="L68" s="127"/>
      <c r="M68" s="127"/>
      <c r="N68" s="128"/>
    </row>
    <row r="69" spans="1:14" ht="31.9" customHeight="1" outlineLevel="1" x14ac:dyDescent="0.25">
      <c r="A69" s="164"/>
      <c r="B69" s="125"/>
      <c r="C69" s="104"/>
      <c r="D69" s="104"/>
      <c r="E69" s="104"/>
      <c r="F69" s="104"/>
      <c r="G69" s="104"/>
      <c r="H69" s="74"/>
      <c r="I69" s="134"/>
      <c r="J69" s="134"/>
      <c r="K69" s="127"/>
      <c r="L69" s="127"/>
      <c r="M69" s="127"/>
      <c r="N69" s="128"/>
    </row>
    <row r="70" spans="1:14" ht="31.9" customHeight="1" outlineLevel="1" x14ac:dyDescent="0.25">
      <c r="A70" s="164"/>
      <c r="B70" s="125"/>
      <c r="C70" s="104"/>
      <c r="D70" s="104"/>
      <c r="E70" s="104"/>
      <c r="F70" s="104"/>
      <c r="G70" s="104"/>
      <c r="H70" s="74"/>
      <c r="I70" s="134"/>
      <c r="J70" s="134"/>
      <c r="K70" s="127"/>
      <c r="L70" s="127"/>
      <c r="M70" s="127"/>
      <c r="N70" s="128"/>
    </row>
    <row r="71" spans="1:14" ht="31.9" customHeight="1" outlineLevel="1" x14ac:dyDescent="0.25">
      <c r="A71" s="164"/>
      <c r="B71" s="125"/>
      <c r="C71" s="104"/>
      <c r="D71" s="104"/>
      <c r="E71" s="104"/>
      <c r="F71" s="104"/>
      <c r="G71" s="104"/>
      <c r="H71" s="74"/>
      <c r="I71" s="134"/>
      <c r="J71" s="134"/>
      <c r="K71" s="127"/>
      <c r="L71" s="127"/>
      <c r="M71" s="127"/>
      <c r="N71" s="128"/>
    </row>
    <row r="72" spans="1:14" ht="31.9" customHeight="1" outlineLevel="1" x14ac:dyDescent="0.25">
      <c r="A72" s="164"/>
      <c r="B72" s="125"/>
      <c r="C72" s="104"/>
      <c r="D72" s="104"/>
      <c r="E72" s="104"/>
      <c r="F72" s="104"/>
      <c r="G72" s="104"/>
      <c r="H72" s="74"/>
      <c r="I72" s="134"/>
      <c r="J72" s="134"/>
      <c r="K72" s="127"/>
      <c r="L72" s="127"/>
      <c r="M72" s="127"/>
      <c r="N72" s="128"/>
    </row>
    <row r="73" spans="1:14" ht="31.9" customHeight="1" outlineLevel="1" x14ac:dyDescent="0.25">
      <c r="A73" s="164"/>
      <c r="B73" s="125"/>
      <c r="C73" s="104"/>
      <c r="D73" s="104"/>
      <c r="E73" s="104"/>
      <c r="F73" s="104"/>
      <c r="G73" s="104"/>
      <c r="H73" s="74"/>
      <c r="I73" s="134"/>
      <c r="J73" s="134"/>
      <c r="K73" s="127"/>
      <c r="L73" s="127"/>
      <c r="M73" s="127"/>
      <c r="N73" s="128"/>
    </row>
    <row r="74" spans="1:14" ht="31.9" customHeight="1" outlineLevel="1" x14ac:dyDescent="0.25">
      <c r="A74" s="164"/>
      <c r="B74" s="125"/>
      <c r="C74" s="104"/>
      <c r="D74" s="104"/>
      <c r="E74" s="104"/>
      <c r="F74" s="104"/>
      <c r="G74" s="104"/>
      <c r="H74" s="74"/>
      <c r="I74" s="134"/>
      <c r="J74" s="134"/>
      <c r="K74" s="127"/>
      <c r="L74" s="127"/>
      <c r="M74" s="127"/>
      <c r="N74" s="128"/>
    </row>
    <row r="75" spans="1:14" ht="18.75" x14ac:dyDescent="0.3">
      <c r="A75" s="19"/>
      <c r="B75" s="7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10"/>
      <c r="N75" s="10"/>
    </row>
    <row r="76" spans="1:14" ht="45" customHeight="1" x14ac:dyDescent="0.25">
      <c r="A76" s="8" t="s">
        <v>63</v>
      </c>
      <c r="B76" s="206" t="s">
        <v>102</v>
      </c>
      <c r="C76" s="161" t="s">
        <v>64</v>
      </c>
      <c r="D76" s="162"/>
      <c r="E76" s="163"/>
      <c r="F76" s="161" t="s">
        <v>65</v>
      </c>
      <c r="G76" s="162"/>
      <c r="H76" s="163"/>
      <c r="I76" s="95" t="s">
        <v>80</v>
      </c>
      <c r="J76" s="96"/>
      <c r="K76" s="96"/>
      <c r="L76" s="96"/>
      <c r="M76" s="96"/>
      <c r="N76" s="97"/>
    </row>
    <row r="77" spans="1:14" ht="34.9" customHeight="1" x14ac:dyDescent="0.3">
      <c r="A77" s="30"/>
      <c r="B77" s="206"/>
      <c r="C77" s="105"/>
      <c r="D77" s="106"/>
      <c r="E77" s="107"/>
      <c r="F77" s="105"/>
      <c r="G77" s="106"/>
      <c r="H77" s="107"/>
      <c r="I77" s="122"/>
      <c r="J77" s="123"/>
      <c r="K77" s="123"/>
      <c r="L77" s="123"/>
      <c r="M77" s="123"/>
      <c r="N77" s="124"/>
    </row>
    <row r="78" spans="1:14" ht="34.9" customHeight="1" x14ac:dyDescent="0.3">
      <c r="A78" s="30"/>
      <c r="B78" s="206"/>
      <c r="C78" s="174"/>
      <c r="D78" s="175"/>
      <c r="E78" s="176"/>
      <c r="F78" s="105"/>
      <c r="G78" s="106"/>
      <c r="H78" s="107"/>
      <c r="I78" s="122"/>
      <c r="J78" s="123"/>
      <c r="K78" s="123"/>
      <c r="L78" s="123"/>
      <c r="M78" s="123"/>
      <c r="N78" s="124"/>
    </row>
    <row r="79" spans="1:14" ht="34.9" customHeight="1" x14ac:dyDescent="0.3">
      <c r="A79" s="30"/>
      <c r="B79" s="206"/>
      <c r="C79" s="104"/>
      <c r="D79" s="104"/>
      <c r="E79" s="104"/>
      <c r="F79" s="106"/>
      <c r="G79" s="106"/>
      <c r="H79" s="107"/>
      <c r="I79" s="122"/>
      <c r="J79" s="123"/>
      <c r="K79" s="123"/>
      <c r="L79" s="123"/>
      <c r="M79" s="123"/>
      <c r="N79" s="124"/>
    </row>
    <row r="80" spans="1:14" ht="15.6" customHeight="1" x14ac:dyDescent="0.3">
      <c r="A80" s="30"/>
      <c r="B80" s="31"/>
      <c r="C80" s="21"/>
      <c r="D80" s="22"/>
      <c r="E80" s="22"/>
      <c r="F80" s="22"/>
      <c r="G80" s="22"/>
      <c r="H80" s="22"/>
      <c r="I80" s="22"/>
      <c r="J80" s="22"/>
      <c r="K80" s="22"/>
      <c r="L80" s="10"/>
      <c r="M80" s="10"/>
      <c r="N80" s="10"/>
    </row>
    <row r="81" spans="1:18" ht="15.6" customHeight="1" x14ac:dyDescent="0.3">
      <c r="A81" s="22"/>
      <c r="B81" s="2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8" ht="24.75" customHeight="1" x14ac:dyDescent="0.25">
      <c r="A82" s="8" t="s">
        <v>66</v>
      </c>
      <c r="B82" s="206" t="s">
        <v>103</v>
      </c>
      <c r="C82" s="161" t="s">
        <v>64</v>
      </c>
      <c r="D82" s="162"/>
      <c r="E82" s="163"/>
      <c r="F82" s="161" t="s">
        <v>65</v>
      </c>
      <c r="G82" s="162"/>
      <c r="H82" s="163"/>
      <c r="I82" s="95" t="s">
        <v>80</v>
      </c>
      <c r="J82" s="96"/>
      <c r="K82" s="96"/>
      <c r="L82" s="96"/>
      <c r="M82" s="96"/>
      <c r="N82" s="97"/>
    </row>
    <row r="83" spans="1:18" ht="32.450000000000003" customHeight="1" x14ac:dyDescent="0.3">
      <c r="A83" s="23"/>
      <c r="B83" s="206"/>
      <c r="C83" s="105"/>
      <c r="D83" s="106"/>
      <c r="E83" s="107"/>
      <c r="F83" s="105"/>
      <c r="G83" s="106"/>
      <c r="H83" s="107"/>
      <c r="I83" s="122"/>
      <c r="J83" s="123"/>
      <c r="K83" s="123"/>
      <c r="L83" s="123"/>
      <c r="M83" s="123"/>
      <c r="N83" s="124"/>
    </row>
    <row r="84" spans="1:18" ht="32.450000000000003" customHeight="1" x14ac:dyDescent="0.3">
      <c r="A84" s="23"/>
      <c r="B84" s="206"/>
      <c r="C84" s="105"/>
      <c r="D84" s="106"/>
      <c r="E84" s="107"/>
      <c r="F84" s="105"/>
      <c r="G84" s="106"/>
      <c r="H84" s="107"/>
      <c r="I84" s="122"/>
      <c r="J84" s="123"/>
      <c r="K84" s="123"/>
      <c r="L84" s="123"/>
      <c r="M84" s="123"/>
      <c r="N84" s="124"/>
    </row>
    <row r="85" spans="1:18" ht="32.450000000000003" customHeight="1" x14ac:dyDescent="0.3">
      <c r="A85" s="23"/>
      <c r="B85" s="206"/>
      <c r="C85" s="105"/>
      <c r="D85" s="106"/>
      <c r="E85" s="107"/>
      <c r="F85" s="105"/>
      <c r="G85" s="106"/>
      <c r="H85" s="107"/>
      <c r="I85" s="122"/>
      <c r="J85" s="123"/>
      <c r="K85" s="123"/>
      <c r="L85" s="123"/>
      <c r="M85" s="123"/>
      <c r="N85" s="124"/>
    </row>
    <row r="86" spans="1:18" ht="25.5" customHeight="1" x14ac:dyDescent="0.2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8" ht="24" customHeight="1" thickBot="1" x14ac:dyDescent="0.35">
      <c r="A87" s="118" t="s">
        <v>104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R87" s="5"/>
    </row>
    <row r="88" spans="1:18" ht="17.25" customHeight="1" x14ac:dyDescent="0.25">
      <c r="A88" s="205" t="s">
        <v>94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</row>
    <row r="89" spans="1:18" ht="76.150000000000006" customHeight="1" x14ac:dyDescent="0.25">
      <c r="A89" s="203" t="s">
        <v>95</v>
      </c>
      <c r="B89" s="204"/>
      <c r="C89" s="111" t="str">
        <f>IF(C11="Начинающий","Фактические показатели за весь период действия заявителя (для начинающих субъектов предпринимательства)","Год предшествующий за годом подачи заявки (для действующих субъектов предпринимательства)")</f>
        <v>Год предшествующий за годом подачи заявки (для действующих субъектов предпринимательства)</v>
      </c>
      <c r="D89" s="112"/>
      <c r="E89" s="112"/>
      <c r="F89" s="97" t="s">
        <v>32</v>
      </c>
      <c r="G89" s="113"/>
      <c r="H89" s="113"/>
      <c r="I89" s="177" t="s">
        <v>33</v>
      </c>
      <c r="J89" s="177"/>
      <c r="K89" s="177"/>
      <c r="L89" s="177"/>
      <c r="M89" s="177"/>
      <c r="N89" s="177"/>
    </row>
    <row r="90" spans="1:18" ht="37.5" x14ac:dyDescent="0.25">
      <c r="A90" s="33" t="s">
        <v>34</v>
      </c>
      <c r="B90" s="44" t="s">
        <v>165</v>
      </c>
      <c r="C90" s="114"/>
      <c r="D90" s="114"/>
      <c r="E90" s="114"/>
      <c r="F90" s="130"/>
      <c r="G90" s="130"/>
      <c r="H90" s="130"/>
      <c r="I90" s="130"/>
      <c r="J90" s="130"/>
      <c r="K90" s="130"/>
      <c r="L90" s="130"/>
      <c r="M90" s="130"/>
      <c r="N90" s="130"/>
    </row>
    <row r="91" spans="1:18" ht="34.9" customHeight="1" x14ac:dyDescent="0.25">
      <c r="A91" s="33" t="s">
        <v>35</v>
      </c>
      <c r="B91" s="24" t="s">
        <v>19</v>
      </c>
      <c r="C91" s="115"/>
      <c r="D91" s="116"/>
      <c r="E91" s="117"/>
      <c r="F91" s="108"/>
      <c r="G91" s="109"/>
      <c r="H91" s="110"/>
      <c r="I91" s="130"/>
      <c r="J91" s="130"/>
      <c r="K91" s="130"/>
      <c r="L91" s="130"/>
      <c r="M91" s="130"/>
      <c r="N91" s="130"/>
    </row>
    <row r="92" spans="1:18" ht="15" customHeight="1" x14ac:dyDescent="0.25">
      <c r="A92" s="33" t="s">
        <v>36</v>
      </c>
      <c r="B92" s="24" t="s">
        <v>20</v>
      </c>
      <c r="C92" s="115"/>
      <c r="D92" s="116"/>
      <c r="E92" s="117"/>
      <c r="F92" s="108"/>
      <c r="G92" s="109"/>
      <c r="H92" s="110"/>
      <c r="I92" s="130"/>
      <c r="J92" s="130"/>
      <c r="K92" s="130"/>
      <c r="L92" s="130"/>
      <c r="M92" s="130"/>
      <c r="N92" s="130"/>
    </row>
    <row r="93" spans="1:18" ht="42" customHeight="1" x14ac:dyDescent="0.25">
      <c r="A93" s="33" t="s">
        <v>37</v>
      </c>
      <c r="B93" s="24" t="s">
        <v>21</v>
      </c>
      <c r="C93" s="115"/>
      <c r="D93" s="116"/>
      <c r="E93" s="117"/>
      <c r="F93" s="108"/>
      <c r="G93" s="109"/>
      <c r="H93" s="110"/>
      <c r="I93" s="130"/>
      <c r="J93" s="130"/>
      <c r="K93" s="130"/>
      <c r="L93" s="130"/>
      <c r="M93" s="130"/>
      <c r="N93" s="130"/>
    </row>
    <row r="94" spans="1:18" ht="18.75" x14ac:dyDescent="0.25">
      <c r="A94" s="52"/>
      <c r="B94" s="24" t="s">
        <v>22</v>
      </c>
      <c r="C94" s="115"/>
      <c r="D94" s="116"/>
      <c r="E94" s="117"/>
      <c r="F94" s="108"/>
      <c r="G94" s="109"/>
      <c r="H94" s="110"/>
      <c r="I94" s="130"/>
      <c r="J94" s="130"/>
      <c r="K94" s="130"/>
      <c r="L94" s="130"/>
      <c r="M94" s="130"/>
      <c r="N94" s="130"/>
    </row>
    <row r="95" spans="1:18" ht="18.75" x14ac:dyDescent="0.25">
      <c r="A95" s="33" t="s">
        <v>105</v>
      </c>
      <c r="B95" s="24" t="s">
        <v>23</v>
      </c>
      <c r="C95" s="115"/>
      <c r="D95" s="116"/>
      <c r="E95" s="117"/>
      <c r="F95" s="108"/>
      <c r="G95" s="109"/>
      <c r="H95" s="110"/>
      <c r="I95" s="130"/>
      <c r="J95" s="130"/>
      <c r="K95" s="130"/>
      <c r="L95" s="130"/>
      <c r="M95" s="130"/>
      <c r="N95" s="130"/>
    </row>
    <row r="96" spans="1:18" ht="18.75" x14ac:dyDescent="0.25">
      <c r="A96" s="33" t="s">
        <v>106</v>
      </c>
      <c r="B96" s="24" t="s">
        <v>24</v>
      </c>
      <c r="C96" s="115"/>
      <c r="D96" s="116"/>
      <c r="E96" s="117"/>
      <c r="F96" s="108"/>
      <c r="G96" s="109"/>
      <c r="H96" s="110"/>
      <c r="I96" s="130"/>
      <c r="J96" s="130"/>
      <c r="K96" s="130"/>
      <c r="L96" s="130"/>
      <c r="M96" s="130"/>
      <c r="N96" s="130"/>
    </row>
    <row r="97" spans="1:14" ht="37.5" x14ac:dyDescent="0.25">
      <c r="A97" s="33" t="s">
        <v>107</v>
      </c>
      <c r="B97" s="24" t="s">
        <v>25</v>
      </c>
      <c r="C97" s="115"/>
      <c r="D97" s="116"/>
      <c r="E97" s="117"/>
      <c r="F97" s="108"/>
      <c r="G97" s="109"/>
      <c r="H97" s="110"/>
      <c r="I97" s="130"/>
      <c r="J97" s="130"/>
      <c r="K97" s="130"/>
      <c r="L97" s="130"/>
      <c r="M97" s="130"/>
      <c r="N97" s="130"/>
    </row>
    <row r="98" spans="1:14" ht="37.5" x14ac:dyDescent="0.25">
      <c r="A98" s="33" t="s">
        <v>108</v>
      </c>
      <c r="B98" s="24" t="s">
        <v>26</v>
      </c>
      <c r="C98" s="115"/>
      <c r="D98" s="116"/>
      <c r="E98" s="117"/>
      <c r="F98" s="108"/>
      <c r="G98" s="109"/>
      <c r="H98" s="110"/>
      <c r="I98" s="130"/>
      <c r="J98" s="130"/>
      <c r="K98" s="130"/>
      <c r="L98" s="130"/>
      <c r="M98" s="130"/>
      <c r="N98" s="130"/>
    </row>
    <row r="99" spans="1:14" ht="31.5" customHeight="1" x14ac:dyDescent="0.25">
      <c r="A99" s="33" t="s">
        <v>109</v>
      </c>
      <c r="B99" s="24" t="s">
        <v>27</v>
      </c>
      <c r="C99" s="115"/>
      <c r="D99" s="116"/>
      <c r="E99" s="117"/>
      <c r="F99" s="108"/>
      <c r="G99" s="109"/>
      <c r="H99" s="110"/>
      <c r="I99" s="130"/>
      <c r="J99" s="130"/>
      <c r="K99" s="130"/>
      <c r="L99" s="130"/>
      <c r="M99" s="130"/>
      <c r="N99" s="130"/>
    </row>
    <row r="100" spans="1:14" ht="18.75" x14ac:dyDescent="0.25">
      <c r="A100" s="199" t="s">
        <v>110</v>
      </c>
      <c r="B100" s="188" t="s">
        <v>28</v>
      </c>
      <c r="C100" s="115"/>
      <c r="D100" s="116"/>
      <c r="E100" s="117"/>
      <c r="F100" s="108"/>
      <c r="G100" s="109"/>
      <c r="H100" s="110"/>
      <c r="I100" s="130"/>
      <c r="J100" s="130"/>
      <c r="K100" s="130"/>
      <c r="L100" s="130"/>
      <c r="M100" s="130"/>
      <c r="N100" s="130"/>
    </row>
    <row r="101" spans="1:14" ht="15.75" customHeight="1" x14ac:dyDescent="0.25">
      <c r="A101" s="200"/>
      <c r="B101" s="188"/>
      <c r="C101" s="115"/>
      <c r="D101" s="116"/>
      <c r="E101" s="117"/>
      <c r="F101" s="108"/>
      <c r="G101" s="109"/>
      <c r="H101" s="110"/>
      <c r="I101" s="130"/>
      <c r="J101" s="130"/>
      <c r="K101" s="130"/>
      <c r="L101" s="130"/>
      <c r="M101" s="130"/>
      <c r="N101" s="130"/>
    </row>
    <row r="102" spans="1:14" ht="37.5" x14ac:dyDescent="0.25">
      <c r="A102" s="33" t="s">
        <v>38</v>
      </c>
      <c r="B102" s="24" t="s">
        <v>96</v>
      </c>
      <c r="C102" s="115"/>
      <c r="D102" s="116"/>
      <c r="E102" s="117"/>
      <c r="F102" s="108"/>
      <c r="G102" s="109"/>
      <c r="H102" s="110"/>
      <c r="I102" s="130"/>
      <c r="J102" s="130"/>
      <c r="K102" s="130"/>
      <c r="L102" s="130"/>
      <c r="M102" s="130"/>
      <c r="N102" s="130"/>
    </row>
    <row r="103" spans="1:14" ht="18.75" x14ac:dyDescent="0.25">
      <c r="A103" s="33" t="s">
        <v>39</v>
      </c>
      <c r="B103" s="24" t="s">
        <v>29</v>
      </c>
      <c r="C103" s="115"/>
      <c r="D103" s="116"/>
      <c r="E103" s="117"/>
      <c r="F103" s="108"/>
      <c r="G103" s="109"/>
      <c r="H103" s="110"/>
      <c r="I103" s="130"/>
      <c r="J103" s="130"/>
      <c r="K103" s="130"/>
      <c r="L103" s="130"/>
      <c r="M103" s="130"/>
      <c r="N103" s="130"/>
    </row>
    <row r="104" spans="1:14" ht="56.25" x14ac:dyDescent="0.25">
      <c r="A104" s="33" t="s">
        <v>40</v>
      </c>
      <c r="B104" s="44" t="s">
        <v>30</v>
      </c>
      <c r="C104" s="115"/>
      <c r="D104" s="116"/>
      <c r="E104" s="117"/>
      <c r="F104" s="108"/>
      <c r="G104" s="109"/>
      <c r="H104" s="110"/>
      <c r="I104" s="99">
        <f>Лист2!A40</f>
        <v>50000</v>
      </c>
      <c r="J104" s="100"/>
      <c r="K104" s="100"/>
      <c r="L104" s="100"/>
      <c r="M104" s="100"/>
      <c r="N104" s="100"/>
    </row>
    <row r="105" spans="1:14" ht="18.75" x14ac:dyDescent="0.25">
      <c r="A105" s="33" t="s">
        <v>41</v>
      </c>
      <c r="B105" s="44" t="s">
        <v>31</v>
      </c>
      <c r="C105" s="115"/>
      <c r="D105" s="116"/>
      <c r="E105" s="117"/>
      <c r="F105" s="108"/>
      <c r="G105" s="109"/>
      <c r="H105" s="110"/>
      <c r="I105" s="189">
        <f>Лист2!A42</f>
        <v>1</v>
      </c>
      <c r="J105" s="189"/>
      <c r="K105" s="189"/>
      <c r="L105" s="189"/>
      <c r="M105" s="189"/>
      <c r="N105" s="189"/>
    </row>
    <row r="106" spans="1:14" ht="18.75" x14ac:dyDescent="0.3">
      <c r="A106" s="45"/>
      <c r="B106" s="45"/>
      <c r="C106" s="45"/>
      <c r="D106" s="45"/>
      <c r="E106" s="45"/>
      <c r="F106" s="45"/>
      <c r="G106" s="45"/>
      <c r="H106" s="45"/>
      <c r="I106" s="46"/>
      <c r="J106" s="46"/>
      <c r="K106" s="46"/>
      <c r="L106" s="47"/>
      <c r="M106" s="47"/>
      <c r="N106" s="45"/>
    </row>
    <row r="107" spans="1:14" ht="18.75" x14ac:dyDescent="0.3">
      <c r="A107" s="48" t="s">
        <v>136</v>
      </c>
      <c r="B107" s="49" t="s">
        <v>139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7"/>
      <c r="M107" s="47"/>
      <c r="N107" s="46"/>
    </row>
    <row r="108" spans="1:14" ht="37.5" x14ac:dyDescent="0.3">
      <c r="A108" s="51" t="s">
        <v>34</v>
      </c>
      <c r="B108" s="50" t="s">
        <v>137</v>
      </c>
      <c r="C108" s="101">
        <f>I105</f>
        <v>1</v>
      </c>
      <c r="D108" s="102"/>
      <c r="E108" s="103"/>
      <c r="F108" s="111" t="s">
        <v>166</v>
      </c>
      <c r="G108" s="111"/>
      <c r="H108" s="111"/>
      <c r="I108" s="111"/>
      <c r="J108" s="111"/>
      <c r="K108" s="111"/>
      <c r="L108" s="111"/>
      <c r="M108" s="111"/>
      <c r="N108" s="111"/>
    </row>
    <row r="109" spans="1:14" ht="37.5" x14ac:dyDescent="0.3">
      <c r="A109" s="51" t="s">
        <v>35</v>
      </c>
      <c r="B109" s="50" t="s">
        <v>138</v>
      </c>
      <c r="C109" s="101">
        <f>I104</f>
        <v>50000</v>
      </c>
      <c r="D109" s="102"/>
      <c r="E109" s="103"/>
      <c r="F109" s="111"/>
      <c r="G109" s="111"/>
      <c r="H109" s="111"/>
      <c r="I109" s="111"/>
      <c r="J109" s="111"/>
      <c r="K109" s="111"/>
      <c r="L109" s="111"/>
      <c r="M109" s="111"/>
      <c r="N109" s="111"/>
    </row>
    <row r="110" spans="1:14" ht="18.75" x14ac:dyDescent="0.3">
      <c r="A110" s="53"/>
      <c r="B110" s="54"/>
      <c r="C110" s="45"/>
      <c r="D110" s="45"/>
      <c r="E110" s="45"/>
      <c r="F110" s="46"/>
      <c r="G110" s="46"/>
      <c r="H110" s="46"/>
      <c r="I110" s="46"/>
      <c r="J110" s="46"/>
      <c r="K110" s="46"/>
      <c r="L110" s="47"/>
      <c r="M110" s="47"/>
      <c r="N110" s="46"/>
    </row>
    <row r="111" spans="1:14" ht="18.600000000000001" customHeight="1" x14ac:dyDescent="0.25">
      <c r="A111" s="190" t="s">
        <v>140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</row>
    <row r="112" spans="1:14" ht="18.600000000000001" customHeight="1" x14ac:dyDescent="0.25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</row>
    <row r="113" spans="1:14" ht="13.15" customHeight="1" x14ac:dyDescent="0.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7"/>
      <c r="N113" s="47"/>
    </row>
    <row r="114" spans="1:14" ht="15" customHeight="1" thickBot="1" x14ac:dyDescent="0.35">
      <c r="A114" s="186" t="s">
        <v>123</v>
      </c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</row>
    <row r="115" spans="1:14" ht="9.6" customHeight="1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8.75" x14ac:dyDescent="0.3">
      <c r="A116" s="149" t="s">
        <v>124</v>
      </c>
      <c r="B116" s="150"/>
      <c r="C116" s="129" t="s">
        <v>81</v>
      </c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</row>
    <row r="117" spans="1:14" ht="18.75" x14ac:dyDescent="0.25">
      <c r="A117" s="151"/>
      <c r="B117" s="152"/>
      <c r="C117" s="27" t="s">
        <v>68</v>
      </c>
      <c r="D117" s="27" t="s">
        <v>69</v>
      </c>
      <c r="E117" s="27" t="s">
        <v>70</v>
      </c>
      <c r="F117" s="27" t="s">
        <v>71</v>
      </c>
      <c r="G117" s="27" t="s">
        <v>72</v>
      </c>
      <c r="H117" s="27" t="s">
        <v>73</v>
      </c>
      <c r="I117" s="27" t="s">
        <v>74</v>
      </c>
      <c r="J117" s="27" t="s">
        <v>75</v>
      </c>
      <c r="K117" s="27" t="s">
        <v>76</v>
      </c>
      <c r="L117" s="27" t="s">
        <v>77</v>
      </c>
      <c r="M117" s="27" t="s">
        <v>78</v>
      </c>
      <c r="N117" s="27" t="s">
        <v>79</v>
      </c>
    </row>
    <row r="118" spans="1:14" ht="29.45" customHeight="1" x14ac:dyDescent="0.25">
      <c r="A118" s="104"/>
      <c r="B118" s="104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ht="29.45" customHeight="1" x14ac:dyDescent="0.25">
      <c r="A119" s="104"/>
      <c r="B119" s="104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ht="29.45" customHeight="1" x14ac:dyDescent="0.25">
      <c r="A120" s="104"/>
      <c r="B120" s="10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1:14" ht="29.45" customHeight="1" x14ac:dyDescent="0.25">
      <c r="A121" s="104"/>
      <c r="B121" s="104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1:14" ht="29.45" customHeight="1" x14ac:dyDescent="0.25">
      <c r="A122" s="104"/>
      <c r="B122" s="104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1:14" ht="29.45" customHeight="1" x14ac:dyDescent="0.25">
      <c r="A123" s="104"/>
      <c r="B123" s="104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1:14" ht="29.45" customHeight="1" x14ac:dyDescent="0.25">
      <c r="A124" s="104"/>
      <c r="B124" s="104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1:14" ht="29.45" customHeight="1" x14ac:dyDescent="0.25">
      <c r="A125" s="104"/>
      <c r="B125" s="104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1:14" ht="29.45" customHeight="1" x14ac:dyDescent="0.25">
      <c r="A126" s="104"/>
      <c r="B126" s="104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1:14" ht="29.45" customHeight="1" x14ac:dyDescent="0.25">
      <c r="A127" s="104"/>
      <c r="B127" s="104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1:14" ht="18.75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19.5" thickBot="1" x14ac:dyDescent="0.35">
      <c r="A129" s="98" t="s">
        <v>125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1:14" ht="26.25" customHeight="1" x14ac:dyDescent="0.3">
      <c r="A130" s="187" t="s">
        <v>111</v>
      </c>
      <c r="B130" s="187"/>
      <c r="C130" s="187"/>
      <c r="D130" s="187"/>
      <c r="E130" s="187"/>
      <c r="F130" s="28"/>
      <c r="G130" s="28"/>
      <c r="H130" s="28"/>
      <c r="I130" s="28"/>
      <c r="J130" s="28"/>
      <c r="K130" s="28"/>
      <c r="L130" s="10"/>
      <c r="M130" s="10"/>
      <c r="N130" s="10"/>
    </row>
    <row r="131" spans="1:14" ht="56.25" customHeight="1" x14ac:dyDescent="0.25">
      <c r="A131" s="177" t="s">
        <v>42</v>
      </c>
      <c r="B131" s="177"/>
      <c r="C131" s="177" t="s">
        <v>112</v>
      </c>
      <c r="D131" s="177"/>
      <c r="E131" s="177"/>
      <c r="F131" s="177"/>
      <c r="G131" s="177"/>
      <c r="H131" s="43" t="s">
        <v>43</v>
      </c>
      <c r="I131" s="177" t="s">
        <v>44</v>
      </c>
      <c r="J131" s="177"/>
      <c r="K131" s="177"/>
      <c r="L131" s="177"/>
      <c r="M131" s="177"/>
      <c r="N131" s="177"/>
    </row>
    <row r="132" spans="1:14" ht="28.15" customHeight="1" x14ac:dyDescent="0.25">
      <c r="A132" s="104"/>
      <c r="B132" s="104"/>
      <c r="C132" s="185"/>
      <c r="D132" s="185"/>
      <c r="E132" s="185"/>
      <c r="F132" s="185"/>
      <c r="G132" s="185"/>
      <c r="H132" s="72"/>
      <c r="I132" s="184"/>
      <c r="J132" s="184"/>
      <c r="K132" s="184"/>
      <c r="L132" s="184"/>
      <c r="M132" s="184"/>
      <c r="N132" s="184"/>
    </row>
    <row r="133" spans="1:14" ht="28.15" customHeight="1" x14ac:dyDescent="0.25">
      <c r="A133" s="104"/>
      <c r="B133" s="104"/>
      <c r="C133" s="185"/>
      <c r="D133" s="185"/>
      <c r="E133" s="185"/>
      <c r="F133" s="185"/>
      <c r="G133" s="185"/>
      <c r="H133" s="72"/>
      <c r="I133" s="184"/>
      <c r="J133" s="184"/>
      <c r="K133" s="184"/>
      <c r="L133" s="184"/>
      <c r="M133" s="184"/>
      <c r="N133" s="184"/>
    </row>
    <row r="134" spans="1:14" ht="28.15" customHeight="1" x14ac:dyDescent="0.25">
      <c r="A134" s="104"/>
      <c r="B134" s="104"/>
      <c r="C134" s="185"/>
      <c r="D134" s="185"/>
      <c r="E134" s="185"/>
      <c r="F134" s="185"/>
      <c r="G134" s="185"/>
      <c r="H134" s="72"/>
      <c r="I134" s="184"/>
      <c r="J134" s="184"/>
      <c r="K134" s="184"/>
      <c r="L134" s="184"/>
      <c r="M134" s="184"/>
      <c r="N134" s="184"/>
    </row>
    <row r="135" spans="1:14" ht="28.15" customHeight="1" x14ac:dyDescent="0.25">
      <c r="A135" s="104"/>
      <c r="B135" s="104"/>
      <c r="C135" s="185"/>
      <c r="D135" s="185"/>
      <c r="E135" s="185"/>
      <c r="F135" s="185"/>
      <c r="G135" s="185"/>
      <c r="H135" s="72"/>
      <c r="I135" s="184"/>
      <c r="J135" s="184"/>
      <c r="K135" s="184"/>
      <c r="L135" s="184"/>
      <c r="M135" s="184"/>
      <c r="N135" s="184"/>
    </row>
    <row r="136" spans="1:14" ht="28.15" customHeight="1" x14ac:dyDescent="0.25">
      <c r="A136" s="104"/>
      <c r="B136" s="104"/>
      <c r="C136" s="185"/>
      <c r="D136" s="185"/>
      <c r="E136" s="185"/>
      <c r="F136" s="185"/>
      <c r="G136" s="185"/>
      <c r="H136" s="72"/>
      <c r="I136" s="184"/>
      <c r="J136" s="184"/>
      <c r="K136" s="184"/>
      <c r="L136" s="184"/>
      <c r="M136" s="184"/>
      <c r="N136" s="184"/>
    </row>
    <row r="137" spans="1:14" ht="28.15" customHeight="1" x14ac:dyDescent="0.25">
      <c r="A137" s="104"/>
      <c r="B137" s="104"/>
      <c r="C137" s="185"/>
      <c r="D137" s="185"/>
      <c r="E137" s="185"/>
      <c r="F137" s="185"/>
      <c r="G137" s="185"/>
      <c r="H137" s="72"/>
      <c r="I137" s="184"/>
      <c r="J137" s="184"/>
      <c r="K137" s="184"/>
      <c r="L137" s="184"/>
      <c r="M137" s="184"/>
      <c r="N137" s="184"/>
    </row>
    <row r="138" spans="1:14" ht="28.15" customHeight="1" x14ac:dyDescent="0.25">
      <c r="A138" s="104"/>
      <c r="B138" s="104"/>
      <c r="C138" s="185"/>
      <c r="D138" s="185"/>
      <c r="E138" s="185"/>
      <c r="F138" s="185"/>
      <c r="G138" s="185"/>
      <c r="H138" s="72"/>
      <c r="I138" s="184"/>
      <c r="J138" s="184"/>
      <c r="K138" s="184"/>
      <c r="L138" s="184"/>
      <c r="M138" s="184"/>
      <c r="N138" s="184"/>
    </row>
    <row r="139" spans="1:14" ht="28.15" customHeight="1" x14ac:dyDescent="0.25">
      <c r="A139" s="104"/>
      <c r="B139" s="104"/>
      <c r="C139" s="185"/>
      <c r="D139" s="185"/>
      <c r="E139" s="185"/>
      <c r="F139" s="185"/>
      <c r="G139" s="185"/>
      <c r="H139" s="72"/>
      <c r="I139" s="184"/>
      <c r="J139" s="184"/>
      <c r="K139" s="184"/>
      <c r="L139" s="184"/>
      <c r="M139" s="184"/>
      <c r="N139" s="184"/>
    </row>
    <row r="140" spans="1:14" ht="28.15" customHeight="1" x14ac:dyDescent="0.25">
      <c r="A140" s="104"/>
      <c r="B140" s="104"/>
      <c r="C140" s="185"/>
      <c r="D140" s="185"/>
      <c r="E140" s="185"/>
      <c r="F140" s="185"/>
      <c r="G140" s="185"/>
      <c r="H140" s="72"/>
      <c r="I140" s="184"/>
      <c r="J140" s="184"/>
      <c r="K140" s="184"/>
      <c r="L140" s="184"/>
      <c r="M140" s="184"/>
      <c r="N140" s="184"/>
    </row>
    <row r="141" spans="1:14" ht="28.15" customHeight="1" x14ac:dyDescent="0.25">
      <c r="A141" s="104"/>
      <c r="B141" s="104"/>
      <c r="C141" s="185"/>
      <c r="D141" s="185"/>
      <c r="E141" s="185"/>
      <c r="F141" s="185"/>
      <c r="G141" s="185"/>
      <c r="H141" s="72"/>
      <c r="I141" s="184"/>
      <c r="J141" s="184"/>
      <c r="K141" s="184"/>
      <c r="L141" s="184"/>
      <c r="M141" s="184"/>
      <c r="N141" s="184"/>
    </row>
    <row r="142" spans="1:14" ht="28.15" customHeight="1" x14ac:dyDescent="0.25">
      <c r="A142" s="104"/>
      <c r="B142" s="104"/>
      <c r="C142" s="185"/>
      <c r="D142" s="185"/>
      <c r="E142" s="185"/>
      <c r="F142" s="185"/>
      <c r="G142" s="185"/>
      <c r="H142" s="72"/>
      <c r="I142" s="184"/>
      <c r="J142" s="184"/>
      <c r="K142" s="184"/>
      <c r="L142" s="184"/>
      <c r="M142" s="184"/>
      <c r="N142" s="184"/>
    </row>
    <row r="143" spans="1:14" ht="28.15" customHeight="1" x14ac:dyDescent="0.25">
      <c r="A143" s="104"/>
      <c r="B143" s="104"/>
      <c r="C143" s="185"/>
      <c r="D143" s="185"/>
      <c r="E143" s="185"/>
      <c r="F143" s="185"/>
      <c r="G143" s="185"/>
      <c r="H143" s="72"/>
      <c r="I143" s="184"/>
      <c r="J143" s="184"/>
      <c r="K143" s="184"/>
      <c r="L143" s="184"/>
      <c r="M143" s="184"/>
      <c r="N143" s="184"/>
    </row>
    <row r="144" spans="1:14" ht="18.75" x14ac:dyDescent="0.3">
      <c r="A144" s="91" t="s">
        <v>45</v>
      </c>
      <c r="B144" s="91"/>
      <c r="C144" s="91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ht="9.75" customHeight="1" x14ac:dyDescent="0.3">
      <c r="A145" s="92"/>
      <c r="B145" s="92"/>
      <c r="C145" s="92"/>
      <c r="D145" s="28"/>
      <c r="E145" s="28"/>
      <c r="F145" s="28"/>
      <c r="G145" s="28"/>
      <c r="H145" s="28"/>
      <c r="I145" s="28"/>
      <c r="J145" s="28"/>
      <c r="K145" s="28"/>
      <c r="L145" s="10"/>
      <c r="M145" s="10"/>
      <c r="N145" s="10"/>
    </row>
    <row r="146" spans="1:14" ht="57.6" customHeight="1" x14ac:dyDescent="0.25">
      <c r="A146" s="177" t="s">
        <v>46</v>
      </c>
      <c r="B146" s="177"/>
      <c r="C146" s="177" t="s">
        <v>47</v>
      </c>
      <c r="D146" s="177"/>
      <c r="E146" s="177"/>
      <c r="F146" s="177"/>
      <c r="G146" s="177"/>
      <c r="H146" s="29" t="s">
        <v>83</v>
      </c>
      <c r="I146" s="177" t="s">
        <v>48</v>
      </c>
      <c r="J146" s="177"/>
      <c r="K146" s="177"/>
      <c r="L146" s="177"/>
      <c r="M146" s="177"/>
      <c r="N146" s="177"/>
    </row>
    <row r="147" spans="1:14" ht="31.9" customHeight="1" x14ac:dyDescent="0.25">
      <c r="A147" s="104"/>
      <c r="B147" s="104"/>
      <c r="C147" s="104"/>
      <c r="D147" s="104"/>
      <c r="E147" s="104"/>
      <c r="F147" s="104"/>
      <c r="G147" s="104"/>
      <c r="H147" s="72"/>
      <c r="I147" s="183"/>
      <c r="J147" s="183"/>
      <c r="K147" s="183"/>
      <c r="L147" s="183"/>
      <c r="M147" s="183"/>
      <c r="N147" s="183"/>
    </row>
    <row r="148" spans="1:14" ht="31.9" customHeight="1" x14ac:dyDescent="0.25">
      <c r="A148" s="104"/>
      <c r="B148" s="104"/>
      <c r="C148" s="104"/>
      <c r="D148" s="104"/>
      <c r="E148" s="104"/>
      <c r="F148" s="104"/>
      <c r="G148" s="104"/>
      <c r="H148" s="72"/>
      <c r="I148" s="183"/>
      <c r="J148" s="183"/>
      <c r="K148" s="183"/>
      <c r="L148" s="183"/>
      <c r="M148" s="183"/>
      <c r="N148" s="183"/>
    </row>
    <row r="149" spans="1:14" ht="31.9" customHeight="1" x14ac:dyDescent="0.25">
      <c r="A149" s="104"/>
      <c r="B149" s="104"/>
      <c r="C149" s="104"/>
      <c r="D149" s="104"/>
      <c r="E149" s="104"/>
      <c r="F149" s="104"/>
      <c r="G149" s="104"/>
      <c r="H149" s="72"/>
      <c r="I149" s="183"/>
      <c r="J149" s="183"/>
      <c r="K149" s="183"/>
      <c r="L149" s="183"/>
      <c r="M149" s="183"/>
      <c r="N149" s="183"/>
    </row>
    <row r="150" spans="1:14" ht="31.9" customHeight="1" x14ac:dyDescent="0.25">
      <c r="A150" s="104"/>
      <c r="B150" s="104"/>
      <c r="C150" s="104"/>
      <c r="D150" s="104"/>
      <c r="E150" s="104"/>
      <c r="F150" s="104"/>
      <c r="G150" s="104"/>
      <c r="H150" s="72"/>
      <c r="I150" s="183"/>
      <c r="J150" s="183"/>
      <c r="K150" s="183"/>
      <c r="L150" s="183"/>
      <c r="M150" s="183"/>
      <c r="N150" s="183"/>
    </row>
    <row r="151" spans="1:14" ht="31.9" customHeight="1" x14ac:dyDescent="0.25">
      <c r="A151" s="104"/>
      <c r="B151" s="104"/>
      <c r="C151" s="104"/>
      <c r="D151" s="104"/>
      <c r="E151" s="104"/>
      <c r="F151" s="104"/>
      <c r="G151" s="104"/>
      <c r="H151" s="72"/>
      <c r="I151" s="183"/>
      <c r="J151" s="183"/>
      <c r="K151" s="183"/>
      <c r="L151" s="183"/>
      <c r="M151" s="183"/>
      <c r="N151" s="183"/>
    </row>
    <row r="152" spans="1:14" ht="31.9" customHeight="1" x14ac:dyDescent="0.25">
      <c r="A152" s="104"/>
      <c r="B152" s="104"/>
      <c r="C152" s="104"/>
      <c r="D152" s="104"/>
      <c r="E152" s="104"/>
      <c r="F152" s="104"/>
      <c r="G152" s="104"/>
      <c r="H152" s="72"/>
      <c r="I152" s="183"/>
      <c r="J152" s="183"/>
      <c r="K152" s="183"/>
      <c r="L152" s="183"/>
      <c r="M152" s="183"/>
      <c r="N152" s="183"/>
    </row>
    <row r="153" spans="1:14" ht="31.9" customHeight="1" x14ac:dyDescent="0.25">
      <c r="A153" s="104"/>
      <c r="B153" s="104"/>
      <c r="C153" s="104"/>
      <c r="D153" s="104"/>
      <c r="E153" s="104"/>
      <c r="F153" s="104"/>
      <c r="G153" s="104"/>
      <c r="H153" s="72"/>
      <c r="I153" s="183"/>
      <c r="J153" s="183"/>
      <c r="K153" s="183"/>
      <c r="L153" s="183"/>
      <c r="M153" s="183"/>
      <c r="N153" s="183"/>
    </row>
    <row r="154" spans="1:14" ht="31.9" customHeight="1" x14ac:dyDescent="0.25">
      <c r="A154" s="104"/>
      <c r="B154" s="104"/>
      <c r="C154" s="104"/>
      <c r="D154" s="104"/>
      <c r="E154" s="104"/>
      <c r="F154" s="104"/>
      <c r="G154" s="104"/>
      <c r="H154" s="72"/>
      <c r="I154" s="183"/>
      <c r="J154" s="183"/>
      <c r="K154" s="183"/>
      <c r="L154" s="183"/>
      <c r="M154" s="183"/>
      <c r="N154" s="183"/>
    </row>
    <row r="155" spans="1:14" ht="31.9" customHeight="1" x14ac:dyDescent="0.25">
      <c r="A155" s="104"/>
      <c r="B155" s="104"/>
      <c r="C155" s="104"/>
      <c r="D155" s="104"/>
      <c r="E155" s="104"/>
      <c r="F155" s="104"/>
      <c r="G155" s="104"/>
      <c r="H155" s="72"/>
      <c r="I155" s="183"/>
      <c r="J155" s="183"/>
      <c r="K155" s="183"/>
      <c r="L155" s="183"/>
      <c r="M155" s="183"/>
      <c r="N155" s="183"/>
    </row>
    <row r="156" spans="1:14" ht="31.9" customHeight="1" x14ac:dyDescent="0.25">
      <c r="A156" s="104"/>
      <c r="B156" s="104"/>
      <c r="C156" s="104"/>
      <c r="D156" s="104"/>
      <c r="E156" s="104"/>
      <c r="F156" s="104"/>
      <c r="G156" s="104"/>
      <c r="H156" s="72"/>
      <c r="I156" s="183"/>
      <c r="J156" s="183"/>
      <c r="K156" s="183"/>
      <c r="L156" s="183"/>
      <c r="M156" s="183"/>
      <c r="N156" s="183"/>
    </row>
    <row r="157" spans="1:14" ht="31.9" customHeight="1" x14ac:dyDescent="0.25">
      <c r="A157" s="104"/>
      <c r="B157" s="104"/>
      <c r="C157" s="104"/>
      <c r="D157" s="104"/>
      <c r="E157" s="104"/>
      <c r="F157" s="104"/>
      <c r="G157" s="104"/>
      <c r="H157" s="72"/>
      <c r="I157" s="183"/>
      <c r="J157" s="183"/>
      <c r="K157" s="183"/>
      <c r="L157" s="183"/>
      <c r="M157" s="183"/>
      <c r="N157" s="183"/>
    </row>
    <row r="158" spans="1:14" ht="31.9" customHeight="1" x14ac:dyDescent="0.25">
      <c r="A158" s="104"/>
      <c r="B158" s="104"/>
      <c r="C158" s="104"/>
      <c r="D158" s="104"/>
      <c r="E158" s="104"/>
      <c r="F158" s="104"/>
      <c r="G158" s="104"/>
      <c r="H158" s="72"/>
      <c r="I158" s="183"/>
      <c r="J158" s="183"/>
      <c r="K158" s="183"/>
      <c r="L158" s="183"/>
      <c r="M158" s="183"/>
      <c r="N158" s="183"/>
    </row>
    <row r="159" spans="1:14" ht="18.75" x14ac:dyDescent="0.3">
      <c r="A159" s="91" t="s">
        <v>67</v>
      </c>
      <c r="B159" s="91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ht="6.75" customHeight="1" x14ac:dyDescent="0.3">
      <c r="A160" s="92"/>
      <c r="B160" s="92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37.9" customHeight="1" x14ac:dyDescent="0.25">
      <c r="A161" s="70" t="s">
        <v>113</v>
      </c>
      <c r="B161" s="71" t="s">
        <v>49</v>
      </c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7"/>
    </row>
    <row r="162" spans="1:14" ht="37.9" customHeight="1" x14ac:dyDescent="0.25">
      <c r="A162" s="70" t="s">
        <v>114</v>
      </c>
      <c r="B162" s="71" t="s">
        <v>50</v>
      </c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7"/>
    </row>
    <row r="163" spans="1:14" ht="37.9" customHeight="1" x14ac:dyDescent="0.25">
      <c r="A163" s="70" t="s">
        <v>115</v>
      </c>
      <c r="B163" s="71" t="s">
        <v>51</v>
      </c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7"/>
    </row>
    <row r="164" spans="1:14" ht="37.9" customHeight="1" x14ac:dyDescent="0.25">
      <c r="A164" s="70" t="s">
        <v>116</v>
      </c>
      <c r="B164" s="71" t="s">
        <v>52</v>
      </c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7"/>
    </row>
    <row r="165" spans="1:14" ht="37.9" customHeight="1" x14ac:dyDescent="0.25">
      <c r="A165" s="70" t="s">
        <v>117</v>
      </c>
      <c r="B165" s="71" t="s">
        <v>53</v>
      </c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7"/>
    </row>
    <row r="166" spans="1:14" ht="37.9" customHeight="1" x14ac:dyDescent="0.25">
      <c r="A166" s="70" t="s">
        <v>118</v>
      </c>
      <c r="B166" s="71" t="s">
        <v>54</v>
      </c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7"/>
    </row>
    <row r="167" spans="1:14" ht="37.9" customHeight="1" x14ac:dyDescent="0.25">
      <c r="A167" s="70" t="s">
        <v>119</v>
      </c>
      <c r="B167" s="71" t="s">
        <v>55</v>
      </c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7"/>
    </row>
    <row r="168" spans="1:14" ht="37.9" customHeight="1" x14ac:dyDescent="0.25">
      <c r="A168" s="70" t="s">
        <v>120</v>
      </c>
      <c r="B168" s="71" t="s">
        <v>56</v>
      </c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7"/>
    </row>
    <row r="169" spans="1:14" ht="18.75" x14ac:dyDescent="0.3">
      <c r="A169" s="119" t="s">
        <v>121</v>
      </c>
      <c r="B169" s="119"/>
      <c r="C169" s="119"/>
      <c r="D169" s="119"/>
      <c r="E169" s="119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0.9" customHeight="1" x14ac:dyDescent="0.3">
      <c r="A170" s="34"/>
      <c r="B170" s="34"/>
      <c r="C170" s="34"/>
      <c r="D170" s="34"/>
      <c r="E170" s="34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6" customHeight="1" x14ac:dyDescent="0.25">
      <c r="A171" s="153" t="s">
        <v>82</v>
      </c>
      <c r="B171" s="153"/>
      <c r="C171" s="154" t="s">
        <v>97</v>
      </c>
      <c r="D171" s="154"/>
      <c r="E171" s="154"/>
      <c r="F171" s="154"/>
      <c r="G171" s="154"/>
      <c r="H171" s="155" t="s">
        <v>98</v>
      </c>
      <c r="I171" s="156"/>
      <c r="J171" s="156"/>
      <c r="K171" s="156"/>
      <c r="L171" s="156"/>
      <c r="M171" s="156"/>
      <c r="N171" s="156"/>
    </row>
    <row r="172" spans="1:14" ht="19.149999999999999" customHeight="1" x14ac:dyDescent="0.25">
      <c r="A172" s="153"/>
      <c r="B172" s="153"/>
      <c r="C172" s="154"/>
      <c r="D172" s="154"/>
      <c r="E172" s="154"/>
      <c r="F172" s="154"/>
      <c r="G172" s="154"/>
      <c r="H172" s="156"/>
      <c r="I172" s="156"/>
      <c r="J172" s="156"/>
      <c r="K172" s="156"/>
      <c r="L172" s="156"/>
      <c r="M172" s="156"/>
      <c r="N172" s="156"/>
    </row>
    <row r="173" spans="1:14" ht="18.75" x14ac:dyDescent="0.3">
      <c r="A173" s="16"/>
      <c r="B173" s="16"/>
      <c r="C173" s="16"/>
      <c r="D173" s="16"/>
      <c r="E173" s="16"/>
      <c r="F173" s="16"/>
      <c r="G173" s="16"/>
      <c r="H173" s="147" t="s">
        <v>84</v>
      </c>
      <c r="I173" s="147"/>
      <c r="J173" s="147"/>
      <c r="K173" s="147"/>
      <c r="L173" s="147"/>
      <c r="M173" s="147"/>
      <c r="N173" s="147"/>
    </row>
  </sheetData>
  <sheetProtection password="CC2D" sheet="1" objects="1" scenarios="1"/>
  <mergeCells count="344">
    <mergeCell ref="C9:E9"/>
    <mergeCell ref="A89:B89"/>
    <mergeCell ref="A88:N88"/>
    <mergeCell ref="B76:B79"/>
    <mergeCell ref="B82:B85"/>
    <mergeCell ref="F82:H82"/>
    <mergeCell ref="I79:N79"/>
    <mergeCell ref="C81:N81"/>
    <mergeCell ref="I73:J73"/>
    <mergeCell ref="I74:J74"/>
    <mergeCell ref="K74:N74"/>
    <mergeCell ref="C68:E68"/>
    <mergeCell ref="F68:G68"/>
    <mergeCell ref="I76:N76"/>
    <mergeCell ref="C50:E50"/>
    <mergeCell ref="F50:G50"/>
    <mergeCell ref="I50:N50"/>
    <mergeCell ref="C51:E51"/>
    <mergeCell ref="A12:K12"/>
    <mergeCell ref="A39:K39"/>
    <mergeCell ref="C11:E11"/>
    <mergeCell ref="K65:N65"/>
    <mergeCell ref="K66:N66"/>
    <mergeCell ref="K67:N67"/>
    <mergeCell ref="A100:A101"/>
    <mergeCell ref="C85:E85"/>
    <mergeCell ref="F85:H85"/>
    <mergeCell ref="C69:E69"/>
    <mergeCell ref="C72:E72"/>
    <mergeCell ref="I78:N78"/>
    <mergeCell ref="C77:E77"/>
    <mergeCell ref="F77:H77"/>
    <mergeCell ref="I77:N77"/>
    <mergeCell ref="I69:J69"/>
    <mergeCell ref="I70:J70"/>
    <mergeCell ref="I71:J71"/>
    <mergeCell ref="I72:J72"/>
    <mergeCell ref="I93:N93"/>
    <mergeCell ref="I94:N94"/>
    <mergeCell ref="I95:N95"/>
    <mergeCell ref="C94:E94"/>
    <mergeCell ref="I96:N96"/>
    <mergeCell ref="I97:N97"/>
    <mergeCell ref="I98:N98"/>
    <mergeCell ref="K69:N69"/>
    <mergeCell ref="K70:N70"/>
    <mergeCell ref="K71:N71"/>
    <mergeCell ref="K72:N72"/>
    <mergeCell ref="F94:H94"/>
    <mergeCell ref="F95:H95"/>
    <mergeCell ref="C95:E95"/>
    <mergeCell ref="F105:H105"/>
    <mergeCell ref="C101:E101"/>
    <mergeCell ref="C100:E100"/>
    <mergeCell ref="F96:H96"/>
    <mergeCell ref="C96:E96"/>
    <mergeCell ref="C99:E99"/>
    <mergeCell ref="F99:H99"/>
    <mergeCell ref="F98:H98"/>
    <mergeCell ref="C98:E98"/>
    <mergeCell ref="F97:H97"/>
    <mergeCell ref="C97:E97"/>
    <mergeCell ref="A15:K15"/>
    <mergeCell ref="C38:E38"/>
    <mergeCell ref="F38:N38"/>
    <mergeCell ref="C42:H42"/>
    <mergeCell ref="C45:H45"/>
    <mergeCell ref="C40:E40"/>
    <mergeCell ref="F40:N40"/>
    <mergeCell ref="C43:H43"/>
    <mergeCell ref="C35:N35"/>
    <mergeCell ref="C18:N18"/>
    <mergeCell ref="C52:E52"/>
    <mergeCell ref="F52:G52"/>
    <mergeCell ref="I52:N52"/>
    <mergeCell ref="A42:A45"/>
    <mergeCell ref="B20:B23"/>
    <mergeCell ref="A48:A60"/>
    <mergeCell ref="C54:E54"/>
    <mergeCell ref="F36:N36"/>
    <mergeCell ref="I45:N45"/>
    <mergeCell ref="I42:N42"/>
    <mergeCell ref="C58:E58"/>
    <mergeCell ref="F58:G58"/>
    <mergeCell ref="I49:N49"/>
    <mergeCell ref="A111:N112"/>
    <mergeCell ref="F108:N109"/>
    <mergeCell ref="I90:N90"/>
    <mergeCell ref="I91:N91"/>
    <mergeCell ref="I92:N92"/>
    <mergeCell ref="A34:N34"/>
    <mergeCell ref="C64:E64"/>
    <mergeCell ref="F64:G64"/>
    <mergeCell ref="C65:E65"/>
    <mergeCell ref="F65:G65"/>
    <mergeCell ref="C66:E66"/>
    <mergeCell ref="C36:E36"/>
    <mergeCell ref="A46:N46"/>
    <mergeCell ref="I55:N55"/>
    <mergeCell ref="C62:E62"/>
    <mergeCell ref="C49:E49"/>
    <mergeCell ref="F49:G49"/>
    <mergeCell ref="A61:K61"/>
    <mergeCell ref="C71:E71"/>
    <mergeCell ref="F71:G71"/>
    <mergeCell ref="I65:J65"/>
    <mergeCell ref="K62:N62"/>
    <mergeCell ref="C67:E67"/>
    <mergeCell ref="F67:G67"/>
    <mergeCell ref="I103:N103"/>
    <mergeCell ref="C105:E105"/>
    <mergeCell ref="C104:E104"/>
    <mergeCell ref="C103:E103"/>
    <mergeCell ref="C102:E102"/>
    <mergeCell ref="B100:B101"/>
    <mergeCell ref="F104:H104"/>
    <mergeCell ref="F103:H103"/>
    <mergeCell ref="F102:H102"/>
    <mergeCell ref="F101:H101"/>
    <mergeCell ref="F100:H100"/>
    <mergeCell ref="I105:N105"/>
    <mergeCell ref="I100:N100"/>
    <mergeCell ref="I101:N101"/>
    <mergeCell ref="I102:N102"/>
    <mergeCell ref="A131:B131"/>
    <mergeCell ref="A132:B132"/>
    <mergeCell ref="C132:G132"/>
    <mergeCell ref="A125:B125"/>
    <mergeCell ref="A114:N114"/>
    <mergeCell ref="A121:B121"/>
    <mergeCell ref="A120:B120"/>
    <mergeCell ref="A127:B127"/>
    <mergeCell ref="A126:B126"/>
    <mergeCell ref="A123:B123"/>
    <mergeCell ref="A122:B122"/>
    <mergeCell ref="A124:B124"/>
    <mergeCell ref="I131:N131"/>
    <mergeCell ref="I132:N132"/>
    <mergeCell ref="C131:G131"/>
    <mergeCell ref="A130:E130"/>
    <mergeCell ref="A119:B119"/>
    <mergeCell ref="A118:B118"/>
    <mergeCell ref="C116:N116"/>
    <mergeCell ref="I139:N139"/>
    <mergeCell ref="I138:N138"/>
    <mergeCell ref="I137:N137"/>
    <mergeCell ref="I136:N136"/>
    <mergeCell ref="I135:N135"/>
    <mergeCell ref="I134:N134"/>
    <mergeCell ref="I133:N133"/>
    <mergeCell ref="C139:G139"/>
    <mergeCell ref="C138:G138"/>
    <mergeCell ref="A139:B139"/>
    <mergeCell ref="A138:B138"/>
    <mergeCell ref="A137:B137"/>
    <mergeCell ref="A136:B136"/>
    <mergeCell ref="A135:B135"/>
    <mergeCell ref="A134:B134"/>
    <mergeCell ref="A133:B133"/>
    <mergeCell ref="A146:B146"/>
    <mergeCell ref="C146:G146"/>
    <mergeCell ref="C137:G137"/>
    <mergeCell ref="C136:G136"/>
    <mergeCell ref="C135:G135"/>
    <mergeCell ref="C134:G134"/>
    <mergeCell ref="C133:G133"/>
    <mergeCell ref="I142:N142"/>
    <mergeCell ref="I141:N141"/>
    <mergeCell ref="I140:N140"/>
    <mergeCell ref="C143:G143"/>
    <mergeCell ref="C142:G142"/>
    <mergeCell ref="C141:G141"/>
    <mergeCell ref="A141:B141"/>
    <mergeCell ref="A142:B142"/>
    <mergeCell ref="A143:B143"/>
    <mergeCell ref="A140:B140"/>
    <mergeCell ref="C140:G140"/>
    <mergeCell ref="A148:B148"/>
    <mergeCell ref="C148:G148"/>
    <mergeCell ref="A149:B149"/>
    <mergeCell ref="C149:G149"/>
    <mergeCell ref="A150:B150"/>
    <mergeCell ref="C150:G150"/>
    <mergeCell ref="A147:B147"/>
    <mergeCell ref="C147:G147"/>
    <mergeCell ref="I143:N143"/>
    <mergeCell ref="I146:N146"/>
    <mergeCell ref="I147:N147"/>
    <mergeCell ref="I148:N148"/>
    <mergeCell ref="I149:N149"/>
    <mergeCell ref="I150:N150"/>
    <mergeCell ref="A144:C145"/>
    <mergeCell ref="A154:B154"/>
    <mergeCell ref="C154:G154"/>
    <mergeCell ref="A155:B155"/>
    <mergeCell ref="C155:G155"/>
    <mergeCell ref="A156:B156"/>
    <mergeCell ref="C156:G156"/>
    <mergeCell ref="A157:B157"/>
    <mergeCell ref="A158:B158"/>
    <mergeCell ref="A151:B151"/>
    <mergeCell ref="C151:G151"/>
    <mergeCell ref="A152:B152"/>
    <mergeCell ref="C152:G152"/>
    <mergeCell ref="A153:B153"/>
    <mergeCell ref="C153:G153"/>
    <mergeCell ref="I151:N151"/>
    <mergeCell ref="I152:N152"/>
    <mergeCell ref="I153:N153"/>
    <mergeCell ref="I154:N154"/>
    <mergeCell ref="C168:N168"/>
    <mergeCell ref="C167:N167"/>
    <mergeCell ref="C166:N166"/>
    <mergeCell ref="C165:N165"/>
    <mergeCell ref="C164:N164"/>
    <mergeCell ref="C163:N163"/>
    <mergeCell ref="C162:N162"/>
    <mergeCell ref="C161:N161"/>
    <mergeCell ref="C157:G157"/>
    <mergeCell ref="C158:G158"/>
    <mergeCell ref="I155:N155"/>
    <mergeCell ref="I156:N156"/>
    <mergeCell ref="I157:N157"/>
    <mergeCell ref="I158:N158"/>
    <mergeCell ref="A4:N4"/>
    <mergeCell ref="I64:J64"/>
    <mergeCell ref="F56:G56"/>
    <mergeCell ref="I62:J62"/>
    <mergeCell ref="I63:J63"/>
    <mergeCell ref="F31:N31"/>
    <mergeCell ref="F29:N29"/>
    <mergeCell ref="A20:A23"/>
    <mergeCell ref="I56:N56"/>
    <mergeCell ref="C57:E57"/>
    <mergeCell ref="F57:G57"/>
    <mergeCell ref="I57:N57"/>
    <mergeCell ref="B42:B45"/>
    <mergeCell ref="I44:N44"/>
    <mergeCell ref="K63:N63"/>
    <mergeCell ref="K64:N64"/>
    <mergeCell ref="C53:E53"/>
    <mergeCell ref="C48:E48"/>
    <mergeCell ref="C60:E60"/>
    <mergeCell ref="F48:G48"/>
    <mergeCell ref="F60:G60"/>
    <mergeCell ref="A26:N26"/>
    <mergeCell ref="A13:A14"/>
    <mergeCell ref="B13:B14"/>
    <mergeCell ref="S28:X28"/>
    <mergeCell ref="C31:E31"/>
    <mergeCell ref="C29:E29"/>
    <mergeCell ref="C33:E33"/>
    <mergeCell ref="F33:N33"/>
    <mergeCell ref="C44:H44"/>
    <mergeCell ref="F53:G53"/>
    <mergeCell ref="I53:N53"/>
    <mergeCell ref="F90:H90"/>
    <mergeCell ref="I66:J66"/>
    <mergeCell ref="I67:J67"/>
    <mergeCell ref="I68:J68"/>
    <mergeCell ref="C74:E74"/>
    <mergeCell ref="F74:G74"/>
    <mergeCell ref="C78:E78"/>
    <mergeCell ref="F78:H78"/>
    <mergeCell ref="I89:N89"/>
    <mergeCell ref="C84:E84"/>
    <mergeCell ref="F84:H84"/>
    <mergeCell ref="I84:N84"/>
    <mergeCell ref="C73:E73"/>
    <mergeCell ref="K68:N68"/>
    <mergeCell ref="K73:N73"/>
    <mergeCell ref="F72:G72"/>
    <mergeCell ref="H173:N173"/>
    <mergeCell ref="A6:N6"/>
    <mergeCell ref="A87:N87"/>
    <mergeCell ref="A116:B117"/>
    <mergeCell ref="A171:B172"/>
    <mergeCell ref="C171:G172"/>
    <mergeCell ref="H171:N172"/>
    <mergeCell ref="A41:N41"/>
    <mergeCell ref="A32:N32"/>
    <mergeCell ref="A24:N24"/>
    <mergeCell ref="C7:N7"/>
    <mergeCell ref="C76:E76"/>
    <mergeCell ref="C79:E79"/>
    <mergeCell ref="F76:H76"/>
    <mergeCell ref="F79:H79"/>
    <mergeCell ref="C82:E82"/>
    <mergeCell ref="F59:G59"/>
    <mergeCell ref="I59:N59"/>
    <mergeCell ref="C56:E56"/>
    <mergeCell ref="F92:H92"/>
    <mergeCell ref="C93:E93"/>
    <mergeCell ref="F93:H93"/>
    <mergeCell ref="A62:A74"/>
    <mergeCell ref="C70:E70"/>
    <mergeCell ref="A169:E169"/>
    <mergeCell ref="A1:N1"/>
    <mergeCell ref="C83:E83"/>
    <mergeCell ref="F83:H83"/>
    <mergeCell ref="I83:N83"/>
    <mergeCell ref="I85:N85"/>
    <mergeCell ref="B48:B60"/>
    <mergeCell ref="B62:B74"/>
    <mergeCell ref="F51:G51"/>
    <mergeCell ref="I51:N51"/>
    <mergeCell ref="F54:G54"/>
    <mergeCell ref="I54:N54"/>
    <mergeCell ref="C55:E55"/>
    <mergeCell ref="F55:G55"/>
    <mergeCell ref="F62:G62"/>
    <mergeCell ref="I58:N58"/>
    <mergeCell ref="I99:N99"/>
    <mergeCell ref="I48:N48"/>
    <mergeCell ref="I60:N60"/>
    <mergeCell ref="I43:N43"/>
    <mergeCell ref="C27:N27"/>
    <mergeCell ref="C28:N28"/>
    <mergeCell ref="C20:N23"/>
    <mergeCell ref="C16:N16"/>
    <mergeCell ref="A3:N3"/>
    <mergeCell ref="C25:N25"/>
    <mergeCell ref="A159:B160"/>
    <mergeCell ref="C47:N47"/>
    <mergeCell ref="C13:N14"/>
    <mergeCell ref="I82:N82"/>
    <mergeCell ref="A129:N129"/>
    <mergeCell ref="I104:N104"/>
    <mergeCell ref="C108:E108"/>
    <mergeCell ref="C109:E109"/>
    <mergeCell ref="F70:G70"/>
    <mergeCell ref="C59:E59"/>
    <mergeCell ref="C63:E63"/>
    <mergeCell ref="F63:G63"/>
    <mergeCell ref="F91:H91"/>
    <mergeCell ref="C89:E89"/>
    <mergeCell ref="F89:H89"/>
    <mergeCell ref="C90:E90"/>
    <mergeCell ref="C92:E92"/>
    <mergeCell ref="C91:E91"/>
    <mergeCell ref="F73:G73"/>
    <mergeCell ref="F66:G66"/>
    <mergeCell ref="F69:G69"/>
    <mergeCell ref="A5:N5"/>
  </mergeCells>
  <dataValidations count="2">
    <dataValidation type="list" allowBlank="1" showInputMessage="1" showErrorMessage="1" sqref="C9:E9">
      <formula1>формы</formula1>
    </dataValidation>
    <dataValidation type="list" allowBlank="1" showInputMessage="1" showErrorMessage="1" sqref="C11:E11">
      <formula1>"Начинающий,Действующий"</formula1>
    </dataValidation>
  </dataValidations>
  <pageMargins left="0.7" right="0.7" top="0.75" bottom="0.75" header="0.3" footer="0.3"/>
  <pageSetup paperSize="9" scale="43" fitToHeight="0" orientation="portrait" horizontalDpi="300" verticalDpi="300" r:id="rId1"/>
  <rowBreaks count="1" manualBreakCount="1">
    <brk id="86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формула!$C$95:$C$128</xm:f>
          </x14:formula1>
          <xm:sqref>C18:N18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8"/>
  <sheetViews>
    <sheetView workbookViewId="0">
      <selection activeCell="C3" sqref="C3"/>
    </sheetView>
  </sheetViews>
  <sheetFormatPr defaultRowHeight="15" x14ac:dyDescent="0.25"/>
  <cols>
    <col min="1" max="1" width="12" customWidth="1"/>
    <col min="2" max="2" width="20.28515625" bestFit="1" customWidth="1"/>
    <col min="3" max="4" width="16.7109375" bestFit="1" customWidth="1"/>
    <col min="5" max="6" width="18.7109375" bestFit="1" customWidth="1"/>
    <col min="7" max="7" width="16.7109375" bestFit="1" customWidth="1"/>
    <col min="8" max="8" width="12.7109375" bestFit="1" customWidth="1"/>
  </cols>
  <sheetData>
    <row r="2" spans="1:8" x14ac:dyDescent="0.25">
      <c r="B2" s="55" t="s">
        <v>141</v>
      </c>
      <c r="C2" s="56">
        <f>IF(Лист1!F90="-",0,Лист1!F90)</f>
        <v>0</v>
      </c>
      <c r="E2">
        <f>IF(C2&lt;1000000,5,IF(C2&lt;10000000,4,IF(C2&lt;20000000,3,IF(C2&lt;30000000,2,IF(30000000&lt;=C2,1,"ошибка")))))</f>
        <v>5</v>
      </c>
    </row>
    <row r="3" spans="1:8" ht="14.45" x14ac:dyDescent="0.3">
      <c r="C3" s="57"/>
    </row>
    <row r="4" spans="1:8" x14ac:dyDescent="0.25">
      <c r="B4" s="55" t="s">
        <v>142</v>
      </c>
      <c r="C4" s="56">
        <f>IF(Лист1!F105="-",0,Лист1!F105)</f>
        <v>0</v>
      </c>
      <c r="E4">
        <f>IF(C4&lt;20,16,IF(C4&lt;40,15,IF(C4&lt;60,14,IF(C4&lt;80,13,IF(C4&lt;100,12,IF(100&lt;=C4,11,"ошибка"))))))</f>
        <v>16</v>
      </c>
    </row>
    <row r="5" spans="1:8" ht="14.45" x14ac:dyDescent="0.3">
      <c r="C5" s="57"/>
    </row>
    <row r="6" spans="1:8" x14ac:dyDescent="0.25">
      <c r="B6" s="55" t="s">
        <v>143</v>
      </c>
      <c r="C6" s="56">
        <f>IF(Лист1!F104="-",0,Лист1!F104)</f>
        <v>0</v>
      </c>
    </row>
    <row r="7" spans="1:8" ht="14.45" x14ac:dyDescent="0.3">
      <c r="C7" s="57"/>
    </row>
    <row r="8" spans="1:8" x14ac:dyDescent="0.25">
      <c r="A8" s="60" t="s">
        <v>158</v>
      </c>
      <c r="B8" s="55" t="s">
        <v>144</v>
      </c>
      <c r="C8" s="56">
        <f>C6*D8%+C6</f>
        <v>0</v>
      </c>
      <c r="D8">
        <f>INDEX(D14:H19,MATCH(IF(C4&lt;20,16,IF(C4&lt;40,15,IF(C4&lt;60,14,IF(C4&lt;80,13,IF(C4&lt;100,12,IF(100&lt;=C4,11,"ошибка")))))),C14:C19,0),MATCH(IF(C2&lt;1000000,5,IF(C2&lt;10000000,4,IF(C2&lt;20000000,3,IF(C2&lt;30000000,2,IF(30000000&lt;=C2,1,"ошибка"))))),D13:H13,0))</f>
        <v>1</v>
      </c>
    </row>
    <row r="9" spans="1:8" ht="14.45" x14ac:dyDescent="0.3">
      <c r="C9" s="57"/>
    </row>
    <row r="10" spans="1:8" x14ac:dyDescent="0.25">
      <c r="A10" s="60" t="s">
        <v>158</v>
      </c>
      <c r="B10" s="55" t="s">
        <v>160</v>
      </c>
      <c r="C10" s="56">
        <f>C4*D8%+C4</f>
        <v>0</v>
      </c>
    </row>
    <row r="12" spans="1:8" x14ac:dyDescent="0.25">
      <c r="B12" s="55" t="s">
        <v>145</v>
      </c>
      <c r="C12" s="55"/>
      <c r="D12" s="55" t="s">
        <v>146</v>
      </c>
      <c r="E12" s="55" t="s">
        <v>147</v>
      </c>
      <c r="F12" s="55" t="s">
        <v>148</v>
      </c>
      <c r="G12" s="55" t="s">
        <v>149</v>
      </c>
      <c r="H12" s="55" t="s">
        <v>150</v>
      </c>
    </row>
    <row r="13" spans="1:8" ht="14.45" x14ac:dyDescent="0.3">
      <c r="B13" s="55"/>
      <c r="C13" s="55"/>
      <c r="D13" s="58">
        <v>1</v>
      </c>
      <c r="E13" s="58">
        <v>2</v>
      </c>
      <c r="F13" s="58">
        <v>3</v>
      </c>
      <c r="G13" s="58">
        <v>4</v>
      </c>
      <c r="H13" s="58">
        <v>5</v>
      </c>
    </row>
    <row r="14" spans="1:8" x14ac:dyDescent="0.25">
      <c r="A14" s="210" t="s">
        <v>151</v>
      </c>
      <c r="B14" s="55" t="s">
        <v>152</v>
      </c>
      <c r="C14" s="58">
        <v>11</v>
      </c>
      <c r="D14" s="59">
        <v>10</v>
      </c>
      <c r="E14" s="59">
        <v>9</v>
      </c>
      <c r="F14" s="59">
        <v>8</v>
      </c>
      <c r="G14" s="59">
        <v>7</v>
      </c>
      <c r="H14" s="59">
        <v>6</v>
      </c>
    </row>
    <row r="15" spans="1:8" x14ac:dyDescent="0.25">
      <c r="A15" s="210"/>
      <c r="B15" s="55" t="s">
        <v>153</v>
      </c>
      <c r="C15" s="58">
        <v>12</v>
      </c>
      <c r="D15" s="59">
        <v>9</v>
      </c>
      <c r="E15" s="59">
        <v>8</v>
      </c>
      <c r="F15" s="59">
        <v>7</v>
      </c>
      <c r="G15" s="59">
        <v>6</v>
      </c>
      <c r="H15" s="59">
        <v>5</v>
      </c>
    </row>
    <row r="16" spans="1:8" x14ac:dyDescent="0.25">
      <c r="A16" s="210"/>
      <c r="B16" s="55" t="s">
        <v>154</v>
      </c>
      <c r="C16" s="58">
        <v>13</v>
      </c>
      <c r="D16" s="59">
        <v>8</v>
      </c>
      <c r="E16" s="59">
        <v>7</v>
      </c>
      <c r="F16" s="59">
        <v>6</v>
      </c>
      <c r="G16" s="59">
        <v>5</v>
      </c>
      <c r="H16" s="59">
        <v>4</v>
      </c>
    </row>
    <row r="17" spans="1:8" x14ac:dyDescent="0.25">
      <c r="A17" s="210"/>
      <c r="B17" s="55" t="s">
        <v>155</v>
      </c>
      <c r="C17" s="58">
        <v>14</v>
      </c>
      <c r="D17" s="59">
        <v>7</v>
      </c>
      <c r="E17" s="59">
        <v>6</v>
      </c>
      <c r="F17" s="59">
        <v>5</v>
      </c>
      <c r="G17" s="59">
        <v>4</v>
      </c>
      <c r="H17" s="59">
        <v>3</v>
      </c>
    </row>
    <row r="18" spans="1:8" x14ac:dyDescent="0.25">
      <c r="A18" s="210"/>
      <c r="B18" s="55" t="s">
        <v>156</v>
      </c>
      <c r="C18" s="58">
        <v>15</v>
      </c>
      <c r="D18" s="59">
        <v>6</v>
      </c>
      <c r="E18" s="59">
        <v>5</v>
      </c>
      <c r="F18" s="59">
        <v>4</v>
      </c>
      <c r="G18" s="59">
        <v>3</v>
      </c>
      <c r="H18" s="59">
        <v>2</v>
      </c>
    </row>
    <row r="19" spans="1:8" x14ac:dyDescent="0.25">
      <c r="A19" s="210"/>
      <c r="B19" s="55" t="s">
        <v>157</v>
      </c>
      <c r="C19" s="58">
        <v>16</v>
      </c>
      <c r="D19" s="59">
        <v>5</v>
      </c>
      <c r="E19" s="59">
        <v>4</v>
      </c>
      <c r="F19" s="59">
        <v>3</v>
      </c>
      <c r="G19" s="59">
        <v>2</v>
      </c>
      <c r="H19" s="59">
        <v>1</v>
      </c>
    </row>
    <row r="21" spans="1:8" ht="14.45" x14ac:dyDescent="0.3">
      <c r="B21" s="61"/>
    </row>
    <row r="24" spans="1:8" x14ac:dyDescent="0.25">
      <c r="A24" s="62" t="s">
        <v>159</v>
      </c>
      <c r="B24" s="55" t="s">
        <v>161</v>
      </c>
      <c r="C24" s="56">
        <f>IF((C10-C4)&lt;1,C4+1,IF((C10-C4)&gt;10,C4+10,C10))</f>
        <v>1</v>
      </c>
    </row>
    <row r="26" spans="1:8" x14ac:dyDescent="0.25">
      <c r="A26" s="62" t="s">
        <v>159</v>
      </c>
      <c r="B26" s="55" t="s">
        <v>162</v>
      </c>
      <c r="C26" s="56">
        <f>IF(C8&lt;(IF(OR(Лист1!C9="КФХ",Лист1!C9="ИП",Лист1!C9="ГКФХ"),30000,50000)),IF(OR(Лист1!C9="КФХ",Лист1!C9="ИП",Лист1!C9="ГКФХ"),30000,50000),IF((C8-C6)&gt;500000,C6+500000,C8))</f>
        <v>50000</v>
      </c>
    </row>
    <row r="94" spans="1:4" x14ac:dyDescent="0.25">
      <c r="A94" s="77" t="s">
        <v>168</v>
      </c>
      <c r="B94" s="77" t="s">
        <v>169</v>
      </c>
      <c r="C94" s="77"/>
    </row>
    <row r="95" spans="1:4" x14ac:dyDescent="0.25">
      <c r="A95" s="77" t="s">
        <v>170</v>
      </c>
      <c r="B95" s="77">
        <v>102</v>
      </c>
      <c r="C95" s="77" t="s">
        <v>171</v>
      </c>
      <c r="D95" s="77">
        <v>102</v>
      </c>
    </row>
    <row r="96" spans="1:4" x14ac:dyDescent="0.25">
      <c r="A96" s="77" t="s">
        <v>170</v>
      </c>
      <c r="B96" s="77">
        <v>102</v>
      </c>
      <c r="C96" s="77" t="s">
        <v>172</v>
      </c>
      <c r="D96" s="77">
        <v>102</v>
      </c>
    </row>
    <row r="97" spans="1:4" x14ac:dyDescent="0.25">
      <c r="A97" s="77" t="s">
        <v>170</v>
      </c>
      <c r="B97" s="77">
        <v>102</v>
      </c>
      <c r="C97" s="77" t="s">
        <v>173</v>
      </c>
      <c r="D97" s="77">
        <v>102</v>
      </c>
    </row>
    <row r="98" spans="1:4" x14ac:dyDescent="0.25">
      <c r="A98" s="77" t="s">
        <v>170</v>
      </c>
      <c r="B98" s="77">
        <v>102</v>
      </c>
      <c r="C98" s="77" t="s">
        <v>174</v>
      </c>
      <c r="D98" s="77">
        <v>102</v>
      </c>
    </row>
    <row r="99" spans="1:4" x14ac:dyDescent="0.25">
      <c r="A99" s="77" t="s">
        <v>170</v>
      </c>
      <c r="B99" s="77">
        <v>102</v>
      </c>
      <c r="C99" s="77" t="s">
        <v>175</v>
      </c>
      <c r="D99" s="77">
        <v>102</v>
      </c>
    </row>
    <row r="100" spans="1:4" x14ac:dyDescent="0.25">
      <c r="A100" s="77" t="s">
        <v>170</v>
      </c>
      <c r="B100" s="77">
        <v>102</v>
      </c>
      <c r="C100" s="77" t="s">
        <v>176</v>
      </c>
      <c r="D100" s="77">
        <v>102</v>
      </c>
    </row>
    <row r="101" spans="1:4" x14ac:dyDescent="0.25">
      <c r="A101" s="77" t="s">
        <v>170</v>
      </c>
      <c r="B101" s="77">
        <v>102</v>
      </c>
      <c r="C101" s="77" t="s">
        <v>177</v>
      </c>
      <c r="D101" s="77">
        <v>102</v>
      </c>
    </row>
    <row r="102" spans="1:4" x14ac:dyDescent="0.25">
      <c r="A102" s="77" t="s">
        <v>170</v>
      </c>
      <c r="B102" s="77">
        <v>102</v>
      </c>
      <c r="C102" s="77" t="s">
        <v>178</v>
      </c>
      <c r="D102" s="77">
        <v>102</v>
      </c>
    </row>
    <row r="103" spans="1:4" x14ac:dyDescent="0.25">
      <c r="A103" s="77" t="s">
        <v>170</v>
      </c>
      <c r="B103" s="77">
        <v>102</v>
      </c>
      <c r="C103" s="77" t="s">
        <v>179</v>
      </c>
      <c r="D103" s="77">
        <v>102</v>
      </c>
    </row>
    <row r="104" spans="1:4" x14ac:dyDescent="0.25">
      <c r="A104" s="77" t="s">
        <v>180</v>
      </c>
      <c r="B104" s="77">
        <v>101</v>
      </c>
      <c r="C104" s="77" t="s">
        <v>181</v>
      </c>
      <c r="D104" s="77">
        <v>101</v>
      </c>
    </row>
    <row r="105" spans="1:4" x14ac:dyDescent="0.25">
      <c r="A105" s="77" t="s">
        <v>180</v>
      </c>
      <c r="B105" s="77">
        <v>101</v>
      </c>
      <c r="C105" s="77" t="s">
        <v>182</v>
      </c>
      <c r="D105" s="77">
        <v>101</v>
      </c>
    </row>
    <row r="106" spans="1:4" x14ac:dyDescent="0.25">
      <c r="A106" s="77" t="s">
        <v>180</v>
      </c>
      <c r="B106" s="77">
        <v>101</v>
      </c>
      <c r="C106" s="77" t="s">
        <v>183</v>
      </c>
      <c r="D106" s="77">
        <v>101</v>
      </c>
    </row>
    <row r="107" spans="1:4" x14ac:dyDescent="0.25">
      <c r="A107" s="77" t="s">
        <v>180</v>
      </c>
      <c r="B107" s="77">
        <v>101</v>
      </c>
      <c r="C107" s="77" t="s">
        <v>184</v>
      </c>
      <c r="D107" s="77">
        <v>101</v>
      </c>
    </row>
    <row r="108" spans="1:4" x14ac:dyDescent="0.25">
      <c r="A108" s="77" t="s">
        <v>180</v>
      </c>
      <c r="B108" s="77">
        <v>101</v>
      </c>
      <c r="C108" s="77" t="s">
        <v>185</v>
      </c>
      <c r="D108" s="77">
        <v>101</v>
      </c>
    </row>
    <row r="109" spans="1:4" x14ac:dyDescent="0.25">
      <c r="A109" s="77" t="s">
        <v>180</v>
      </c>
      <c r="B109" s="77">
        <v>101</v>
      </c>
      <c r="C109" s="77" t="s">
        <v>186</v>
      </c>
      <c r="D109" s="77">
        <v>101</v>
      </c>
    </row>
    <row r="110" spans="1:4" x14ac:dyDescent="0.25">
      <c r="A110" s="77" t="s">
        <v>180</v>
      </c>
      <c r="B110" s="77">
        <v>101</v>
      </c>
      <c r="C110" s="77" t="s">
        <v>187</v>
      </c>
      <c r="D110" s="77">
        <v>101</v>
      </c>
    </row>
    <row r="111" spans="1:4" x14ac:dyDescent="0.25">
      <c r="A111" s="77" t="s">
        <v>180</v>
      </c>
      <c r="B111" s="77">
        <v>101</v>
      </c>
      <c r="C111" s="77" t="s">
        <v>188</v>
      </c>
      <c r="D111" s="77">
        <v>101</v>
      </c>
    </row>
    <row r="112" spans="1:4" x14ac:dyDescent="0.25">
      <c r="A112" s="77" t="s">
        <v>180</v>
      </c>
      <c r="B112" s="77">
        <v>101</v>
      </c>
      <c r="C112" s="77" t="s">
        <v>189</v>
      </c>
      <c r="D112" s="77">
        <v>101</v>
      </c>
    </row>
    <row r="113" spans="1:4" x14ac:dyDescent="0.25">
      <c r="A113" s="77" t="s">
        <v>180</v>
      </c>
      <c r="B113" s="77">
        <v>101</v>
      </c>
      <c r="C113" s="77" t="s">
        <v>190</v>
      </c>
      <c r="D113" s="77">
        <v>101</v>
      </c>
    </row>
    <row r="114" spans="1:4" x14ac:dyDescent="0.25">
      <c r="A114" s="77" t="s">
        <v>180</v>
      </c>
      <c r="B114" s="77">
        <v>101</v>
      </c>
      <c r="C114" s="77" t="s">
        <v>191</v>
      </c>
      <c r="D114" s="77">
        <v>101</v>
      </c>
    </row>
    <row r="115" spans="1:4" x14ac:dyDescent="0.25">
      <c r="A115" s="77" t="s">
        <v>180</v>
      </c>
      <c r="B115" s="77">
        <v>101</v>
      </c>
      <c r="C115" s="77" t="s">
        <v>192</v>
      </c>
      <c r="D115" s="77">
        <v>101</v>
      </c>
    </row>
    <row r="116" spans="1:4" x14ac:dyDescent="0.25">
      <c r="A116" s="77" t="s">
        <v>180</v>
      </c>
      <c r="B116" s="77">
        <v>101</v>
      </c>
      <c r="C116" s="77" t="s">
        <v>193</v>
      </c>
      <c r="D116" s="77">
        <v>101</v>
      </c>
    </row>
    <row r="117" spans="1:4" x14ac:dyDescent="0.25">
      <c r="A117" s="77" t="s">
        <v>180</v>
      </c>
      <c r="B117" s="77">
        <v>101</v>
      </c>
      <c r="C117" s="77" t="s">
        <v>194</v>
      </c>
      <c r="D117" s="77">
        <v>101</v>
      </c>
    </row>
    <row r="118" spans="1:4" x14ac:dyDescent="0.25">
      <c r="A118" s="77" t="s">
        <v>180</v>
      </c>
      <c r="B118" s="77">
        <v>101</v>
      </c>
      <c r="C118" s="77" t="s">
        <v>195</v>
      </c>
      <c r="D118" s="77">
        <v>101</v>
      </c>
    </row>
    <row r="119" spans="1:4" x14ac:dyDescent="0.25">
      <c r="A119" s="77" t="s">
        <v>180</v>
      </c>
      <c r="B119" s="77">
        <v>101</v>
      </c>
      <c r="C119" s="77" t="s">
        <v>196</v>
      </c>
      <c r="D119" s="77">
        <v>101</v>
      </c>
    </row>
    <row r="120" spans="1:4" x14ac:dyDescent="0.25">
      <c r="A120" s="77" t="s">
        <v>180</v>
      </c>
      <c r="B120" s="77">
        <v>101</v>
      </c>
      <c r="C120" s="77" t="s">
        <v>197</v>
      </c>
      <c r="D120" s="77">
        <v>101</v>
      </c>
    </row>
    <row r="121" spans="1:4" x14ac:dyDescent="0.25">
      <c r="A121" s="77" t="s">
        <v>180</v>
      </c>
      <c r="B121" s="77">
        <v>101</v>
      </c>
      <c r="C121" s="77" t="s">
        <v>198</v>
      </c>
      <c r="D121" s="77">
        <v>101</v>
      </c>
    </row>
    <row r="122" spans="1:4" x14ac:dyDescent="0.25">
      <c r="A122" s="77" t="s">
        <v>180</v>
      </c>
      <c r="B122" s="77">
        <v>101</v>
      </c>
      <c r="C122" s="77" t="s">
        <v>199</v>
      </c>
      <c r="D122" s="77">
        <v>101</v>
      </c>
    </row>
    <row r="123" spans="1:4" x14ac:dyDescent="0.25">
      <c r="A123" s="77" t="s">
        <v>180</v>
      </c>
      <c r="B123" s="77">
        <v>101</v>
      </c>
      <c r="C123" s="77" t="s">
        <v>200</v>
      </c>
      <c r="D123" s="77">
        <v>101</v>
      </c>
    </row>
    <row r="124" spans="1:4" x14ac:dyDescent="0.25">
      <c r="A124" s="77" t="s">
        <v>201</v>
      </c>
      <c r="B124" s="77">
        <v>103</v>
      </c>
      <c r="C124" s="77" t="s">
        <v>202</v>
      </c>
      <c r="D124" s="77">
        <v>103</v>
      </c>
    </row>
    <row r="125" spans="1:4" x14ac:dyDescent="0.25">
      <c r="A125" s="77" t="s">
        <v>201</v>
      </c>
      <c r="B125" s="77">
        <v>103</v>
      </c>
      <c r="C125" s="77" t="s">
        <v>203</v>
      </c>
      <c r="D125" s="77">
        <v>103</v>
      </c>
    </row>
    <row r="126" spans="1:4" x14ac:dyDescent="0.25">
      <c r="A126" s="77" t="s">
        <v>204</v>
      </c>
      <c r="B126" s="77">
        <v>104</v>
      </c>
      <c r="C126" s="77" t="s">
        <v>205</v>
      </c>
      <c r="D126" s="77">
        <v>104</v>
      </c>
    </row>
    <row r="127" spans="1:4" x14ac:dyDescent="0.25">
      <c r="A127" s="77" t="s">
        <v>204</v>
      </c>
      <c r="B127" s="77">
        <v>104</v>
      </c>
      <c r="C127" s="77" t="s">
        <v>206</v>
      </c>
      <c r="D127" s="77">
        <v>104</v>
      </c>
    </row>
    <row r="128" spans="1:4" x14ac:dyDescent="0.25">
      <c r="A128" s="77" t="s">
        <v>207</v>
      </c>
      <c r="B128" s="77">
        <v>105</v>
      </c>
      <c r="C128" s="77" t="s">
        <v>208</v>
      </c>
      <c r="D128" s="77">
        <v>105</v>
      </c>
    </row>
  </sheetData>
  <mergeCells count="1">
    <mergeCell ref="A14:A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G7" sqref="G7"/>
    </sheetView>
  </sheetViews>
  <sheetFormatPr defaultRowHeight="15" x14ac:dyDescent="0.25"/>
  <cols>
    <col min="1" max="1" width="14.5703125" customWidth="1"/>
  </cols>
  <sheetData>
    <row r="2" spans="2:11" x14ac:dyDescent="0.25">
      <c r="B2" s="78" t="s">
        <v>209</v>
      </c>
      <c r="C2" s="79"/>
    </row>
    <row r="3" spans="2:11" x14ac:dyDescent="0.25">
      <c r="B3" t="s">
        <v>221</v>
      </c>
      <c r="D3">
        <v>101</v>
      </c>
      <c r="E3">
        <v>102</v>
      </c>
      <c r="F3">
        <v>103</v>
      </c>
      <c r="G3">
        <v>104</v>
      </c>
      <c r="H3">
        <v>105</v>
      </c>
    </row>
    <row r="4" spans="2:11" ht="14.45" x14ac:dyDescent="0.3">
      <c r="B4" t="s">
        <v>215</v>
      </c>
      <c r="C4">
        <v>111</v>
      </c>
      <c r="D4" s="59">
        <v>10</v>
      </c>
      <c r="E4" s="59">
        <v>9</v>
      </c>
      <c r="F4" s="59">
        <v>8</v>
      </c>
      <c r="G4" s="59">
        <v>7</v>
      </c>
      <c r="H4" s="59">
        <v>6</v>
      </c>
      <c r="K4" t="e">
        <f>IF(A25&gt;=36.5,111,IF(A25&gt;=29.5,112,IF(A25&gt;=22.5,113,IF(A25&gt;=15.5,114,115))))</f>
        <v>#DIV/0!</v>
      </c>
    </row>
    <row r="5" spans="2:11" ht="14.45" x14ac:dyDescent="0.3">
      <c r="B5" t="s">
        <v>214</v>
      </c>
      <c r="C5">
        <v>112</v>
      </c>
      <c r="D5" s="59">
        <v>9</v>
      </c>
      <c r="E5" s="59">
        <v>8</v>
      </c>
      <c r="F5" s="59">
        <v>7</v>
      </c>
      <c r="G5" s="59">
        <v>6</v>
      </c>
      <c r="H5" s="59">
        <v>5</v>
      </c>
    </row>
    <row r="6" spans="2:11" ht="14.45" x14ac:dyDescent="0.3">
      <c r="B6" t="s">
        <v>213</v>
      </c>
      <c r="C6">
        <v>113</v>
      </c>
      <c r="D6" s="59">
        <v>8</v>
      </c>
      <c r="E6" s="59">
        <v>7</v>
      </c>
      <c r="F6" s="59">
        <v>6</v>
      </c>
      <c r="G6" s="59">
        <v>5</v>
      </c>
      <c r="H6" s="59">
        <v>4</v>
      </c>
    </row>
    <row r="7" spans="2:11" ht="14.45" x14ac:dyDescent="0.3">
      <c r="B7" t="s">
        <v>212</v>
      </c>
      <c r="C7">
        <v>114</v>
      </c>
      <c r="D7" s="59">
        <v>7</v>
      </c>
      <c r="E7" s="59">
        <v>6</v>
      </c>
      <c r="F7" s="59">
        <v>5</v>
      </c>
      <c r="G7" s="59">
        <v>4</v>
      </c>
      <c r="H7" s="59">
        <v>3</v>
      </c>
    </row>
    <row r="8" spans="2:11" ht="14.45" x14ac:dyDescent="0.3">
      <c r="B8" t="s">
        <v>211</v>
      </c>
      <c r="C8">
        <v>115</v>
      </c>
      <c r="D8" s="59">
        <v>6</v>
      </c>
      <c r="E8" s="59">
        <v>5</v>
      </c>
      <c r="F8" s="59">
        <v>4</v>
      </c>
      <c r="G8" s="59">
        <v>3</v>
      </c>
      <c r="H8" s="59">
        <v>2</v>
      </c>
    </row>
    <row r="10" spans="2:11" x14ac:dyDescent="0.25">
      <c r="B10" s="80" t="s">
        <v>210</v>
      </c>
      <c r="C10" s="81"/>
    </row>
    <row r="11" spans="2:11" x14ac:dyDescent="0.25">
      <c r="B11" s="77" t="s">
        <v>221</v>
      </c>
      <c r="D11" s="77">
        <v>101</v>
      </c>
      <c r="E11" s="77">
        <v>102</v>
      </c>
      <c r="F11" s="77">
        <v>103</v>
      </c>
      <c r="G11" s="77">
        <v>104</v>
      </c>
      <c r="H11" s="77">
        <v>105</v>
      </c>
    </row>
    <row r="12" spans="2:11" ht="14.45" x14ac:dyDescent="0.3">
      <c r="B12" t="s">
        <v>220</v>
      </c>
      <c r="C12">
        <v>121</v>
      </c>
      <c r="D12" s="59">
        <v>10</v>
      </c>
      <c r="E12" s="59">
        <v>9</v>
      </c>
      <c r="F12" s="59">
        <v>8</v>
      </c>
      <c r="G12" s="59">
        <v>7</v>
      </c>
      <c r="H12" s="59">
        <v>6</v>
      </c>
      <c r="K12" s="77" t="e">
        <f>IF(A25&gt;=69.5,121,IF(A25&gt;=56.5,122,IF(A25&gt;=43.5,123,IF(A25&gt;=30.5,124,125))))</f>
        <v>#DIV/0!</v>
      </c>
    </row>
    <row r="13" spans="2:11" ht="14.45" x14ac:dyDescent="0.3">
      <c r="B13" t="s">
        <v>219</v>
      </c>
      <c r="C13">
        <v>122</v>
      </c>
      <c r="D13" s="59">
        <v>9</v>
      </c>
      <c r="E13" s="59">
        <v>8</v>
      </c>
      <c r="F13" s="59">
        <v>7</v>
      </c>
      <c r="G13" s="59">
        <v>6</v>
      </c>
      <c r="H13" s="59">
        <v>5</v>
      </c>
    </row>
    <row r="14" spans="2:11" ht="14.45" x14ac:dyDescent="0.3">
      <c r="B14" t="s">
        <v>218</v>
      </c>
      <c r="C14">
        <v>123</v>
      </c>
      <c r="D14" s="59">
        <v>8</v>
      </c>
      <c r="E14" s="59">
        <v>7</v>
      </c>
      <c r="F14" s="59">
        <v>6</v>
      </c>
      <c r="G14" s="59">
        <v>5</v>
      </c>
      <c r="H14" s="59">
        <v>4</v>
      </c>
    </row>
    <row r="15" spans="2:11" ht="14.45" x14ac:dyDescent="0.3">
      <c r="B15" t="s">
        <v>217</v>
      </c>
      <c r="C15">
        <v>124</v>
      </c>
      <c r="D15" s="59">
        <v>7</v>
      </c>
      <c r="E15" s="59">
        <v>6</v>
      </c>
      <c r="F15" s="59">
        <v>5</v>
      </c>
      <c r="G15" s="59">
        <v>4</v>
      </c>
      <c r="H15" s="59">
        <v>3</v>
      </c>
    </row>
    <row r="16" spans="2:11" ht="14.45" x14ac:dyDescent="0.3">
      <c r="B16" t="s">
        <v>216</v>
      </c>
      <c r="C16">
        <v>125</v>
      </c>
      <c r="D16" s="59">
        <v>6</v>
      </c>
      <c r="E16" s="59">
        <v>5</v>
      </c>
      <c r="F16" s="59">
        <v>4</v>
      </c>
      <c r="G16" s="59">
        <v>3</v>
      </c>
      <c r="H16" s="59">
        <v>2</v>
      </c>
    </row>
    <row r="19" spans="1:8" x14ac:dyDescent="0.25">
      <c r="B19" s="82" t="s">
        <v>222</v>
      </c>
    </row>
    <row r="21" spans="1:8" x14ac:dyDescent="0.25">
      <c r="A21" s="84">
        <f>IF(Лист1!C33=0,Лист1!C40,Лист1!C33)</f>
        <v>0</v>
      </c>
      <c r="B21" t="s">
        <v>223</v>
      </c>
    </row>
    <row r="23" spans="1:8" x14ac:dyDescent="0.25">
      <c r="A23" s="84">
        <f>IF(OR(Лист1!C29=0,Лист1!C29="-"),Лист1!C36,Лист1!C29)</f>
        <v>0</v>
      </c>
      <c r="B23" t="s">
        <v>224</v>
      </c>
    </row>
    <row r="25" spans="1:8" x14ac:dyDescent="0.25">
      <c r="A25" s="85" t="e">
        <f>A21/(A23-A21)*100</f>
        <v>#DIV/0!</v>
      </c>
      <c r="B25" s="83" t="s">
        <v>225</v>
      </c>
    </row>
    <row r="27" spans="1:8" x14ac:dyDescent="0.25">
      <c r="A27" s="55">
        <f>Лист1!C11</f>
        <v>0</v>
      </c>
      <c r="B27" t="s">
        <v>164</v>
      </c>
    </row>
    <row r="29" spans="1:8" x14ac:dyDescent="0.25">
      <c r="A29" t="s">
        <v>167</v>
      </c>
      <c r="B29">
        <f>Лист1!C18</f>
        <v>0</v>
      </c>
      <c r="C29" s="55" t="e">
        <f>VLOOKUP(B29,формула!C95:D128,2,FALSE)</f>
        <v>#N/A</v>
      </c>
    </row>
    <row r="32" spans="1:8" x14ac:dyDescent="0.25">
      <c r="A32" s="86">
        <f>IF(Лист1!F104="-",0,Лист1!F104)</f>
        <v>0</v>
      </c>
      <c r="B32" t="s">
        <v>226</v>
      </c>
      <c r="F32" s="55" t="e">
        <f>IF(A27="начинающий",INDEX(D12:H16,MATCH(K12,C12:C16,0), MATCH(C29,D11:H11,0)),INDEX(D4:H8,MATCH(K4,C4:C8,0),MATCH(C29,D3:H3,0)))</f>
        <v>#DIV/0!</v>
      </c>
      <c r="G32" s="87" t="s">
        <v>230</v>
      </c>
      <c r="H32" s="88"/>
    </row>
    <row r="34" spans="1:2" x14ac:dyDescent="0.25">
      <c r="A34" s="86">
        <f>IF(Лист1!F105="-",0,Лист1!F105)</f>
        <v>0</v>
      </c>
      <c r="B34" t="s">
        <v>227</v>
      </c>
    </row>
    <row r="36" spans="1:2" x14ac:dyDescent="0.25">
      <c r="A36" s="86">
        <f>IFERROR(A32*F32%+A32,0)</f>
        <v>0</v>
      </c>
      <c r="B36" t="s">
        <v>231</v>
      </c>
    </row>
    <row r="38" spans="1:2" x14ac:dyDescent="0.25">
      <c r="A38" s="86">
        <f>IFERROR(A34*F32%+A34,0)</f>
        <v>0</v>
      </c>
      <c r="B38" t="s">
        <v>232</v>
      </c>
    </row>
    <row r="40" spans="1:2" x14ac:dyDescent="0.25">
      <c r="A40" s="86">
        <f>IF(A36&lt;(IF(OR(Лист1!C9="КФХ",Лист1!C9="ИП",Лист1!C9="ГКФХ"),30000,50000)),IF(OR(Лист1!C9="КФХ",Лист1!C9="ИП",Лист1!C9="ГКФХ"),30000,50000),IF((A36-A32)&gt;500000,A32+500000,A36))</f>
        <v>50000</v>
      </c>
      <c r="B40" s="77" t="s">
        <v>228</v>
      </c>
    </row>
    <row r="41" spans="1:2" ht="14.45" x14ac:dyDescent="0.3">
      <c r="B41" s="77"/>
    </row>
    <row r="42" spans="1:2" x14ac:dyDescent="0.25">
      <c r="A42" s="85">
        <f>IF((A38-A34)&lt;1,A34+1,IF((A38-A34)&gt;10,A34+10,A38))</f>
        <v>1</v>
      </c>
      <c r="B42" s="77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формула</vt:lpstr>
      <vt:lpstr>Лист2</vt:lpstr>
      <vt:lpstr>Лист1!Область_печати</vt:lpstr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Alisa Gafiatullina</cp:lastModifiedBy>
  <cp:lastPrinted>2018-10-02T14:50:03Z</cp:lastPrinted>
  <dcterms:created xsi:type="dcterms:W3CDTF">2018-06-14T09:42:28Z</dcterms:created>
  <dcterms:modified xsi:type="dcterms:W3CDTF">2018-10-12T07:52:16Z</dcterms:modified>
</cp:coreProperties>
</file>